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dyer\Desktop\"/>
    </mc:Choice>
  </mc:AlternateContent>
  <workbookProtection workbookAlgorithmName="SHA-512" workbookHashValue="BDlpAdVG1gBgBCGzMNZkxgAX4ouDkDRw+k+6GQktkF7ECypaKTeQiLwKSAEktJi5b5bositve7d5X4T8CNMD4w==" workbookSaltValue="zbEYCV9LpZSTxyl2zqIQ6A==" workbookSpinCount="100000" lockStructure="1"/>
  <bookViews>
    <workbookView xWindow="0" yWindow="0" windowWidth="16995" windowHeight="10170" tabRatio="820"/>
  </bookViews>
  <sheets>
    <sheet name="SWR-Cover" sheetId="17" r:id="rId1"/>
    <sheet name="SWR-Form A" sheetId="18" r:id="rId2"/>
    <sheet name="SWR-Form B" sheetId="1" r:id="rId3"/>
    <sheet name="SWR-Form C" sheetId="2" r:id="rId4"/>
    <sheet name="SWR-Form D" sheetId="3" r:id="rId5"/>
    <sheet name="SWR-Form E" sheetId="4" r:id="rId6"/>
    <sheet name="SWR-Form F" sheetId="5" r:id="rId7"/>
    <sheet name="SWR-Form G" sheetId="19" r:id="rId8"/>
    <sheet name="SWR-Form H" sheetId="20" r:id="rId9"/>
    <sheet name="SWR-Form I" sheetId="21" r:id="rId10"/>
  </sheets>
  <definedNames>
    <definedName name="_xlnm.Print_Area" localSheetId="0">'SWR-Cover'!$A$1:$K$82</definedName>
    <definedName name="_xlnm.Print_Area" localSheetId="1">'SWR-Form A'!$A$1:$J$113</definedName>
    <definedName name="_xlnm.Print_Area" localSheetId="3">'SWR-Form C'!$A$1:$N$71</definedName>
    <definedName name="_xlnm.Print_Area" localSheetId="4">'SWR-Form D'!$A$1:$J$79</definedName>
    <definedName name="_xlnm.Print_Area" localSheetId="5">'SWR-Form E'!$A$1:$L$41</definedName>
    <definedName name="_xlnm.Print_Area" localSheetId="6">'SWR-Form F'!$A$1:$J$47</definedName>
    <definedName name="_xlnm.Print_Area" localSheetId="7">'SWR-Form G'!$A$1:$I$50</definedName>
    <definedName name="_xlnm.Print_Area" localSheetId="8">'SWR-Form H'!$A$1:$M$38</definedName>
    <definedName name="_xlnm.Print_Area" localSheetId="9">'SWR-Form I'!$A$1:$J$43</definedName>
    <definedName name="_xlnm.Print_Titles" localSheetId="1">'SWR-Form A'!$1:$5</definedName>
    <definedName name="_xlnm.Print_Titles" localSheetId="2">'SWR-Form B'!$1:$12</definedName>
    <definedName name="_xlnm.Print_Titles" localSheetId="3">'SWR-Form C'!$1:$11</definedName>
    <definedName name="_xlnm.Print_Titles" localSheetId="4">'SWR-Form D'!$1:$5</definedName>
    <definedName name="_xlnm.Print_Titles" localSheetId="5">'SWR-Form E'!$1:$11</definedName>
    <definedName name="_xlnm.Print_Titles" localSheetId="6">'SWR-Form F'!$1:$12</definedName>
    <definedName name="QuickMark" localSheetId="0">'SWR-Cover'!$B$1</definedName>
  </definedNames>
  <calcPr calcId="152511"/>
</workbook>
</file>

<file path=xl/calcChain.xml><?xml version="1.0" encoding="utf-8"?>
<calcChain xmlns="http://schemas.openxmlformats.org/spreadsheetml/2006/main">
  <c r="F26" i="2" l="1"/>
  <c r="H21" i="4" l="1"/>
  <c r="F19" i="2" l="1"/>
  <c r="I41" i="1"/>
  <c r="I40" i="1"/>
  <c r="I33" i="1"/>
  <c r="I32" i="1"/>
  <c r="I31" i="1"/>
  <c r="I22" i="1"/>
  <c r="G5" i="1" l="1"/>
  <c r="J73" i="3"/>
  <c r="F29" i="3" s="1"/>
  <c r="F34" i="3" s="1"/>
  <c r="H73" i="3"/>
  <c r="F15" i="3" s="1"/>
  <c r="F73" i="3"/>
  <c r="F14" i="3"/>
  <c r="L21" i="4"/>
  <c r="J28" i="3"/>
  <c r="J27" i="3"/>
  <c r="J20" i="3"/>
  <c r="J25" i="3" s="1"/>
  <c r="J19" i="3"/>
  <c r="J31" i="3"/>
  <c r="J32" i="3"/>
  <c r="J22" i="3"/>
  <c r="J23" i="3"/>
  <c r="F14" i="2"/>
  <c r="J14" i="2" s="1"/>
  <c r="N14" i="2" s="1"/>
  <c r="F15" i="2"/>
  <c r="J15" i="2" s="1"/>
  <c r="N15" i="2" s="1"/>
  <c r="J54" i="2"/>
  <c r="N54" i="2" s="1"/>
  <c r="I17" i="1"/>
  <c r="F61" i="2"/>
  <c r="J46" i="2"/>
  <c r="N46" i="2" s="1"/>
  <c r="J47" i="2"/>
  <c r="N47" i="2" s="1"/>
  <c r="J48" i="2"/>
  <c r="N48" i="2" s="1"/>
  <c r="J49" i="2"/>
  <c r="N49" i="2" s="1"/>
  <c r="J50" i="2"/>
  <c r="N50" i="2" s="1"/>
  <c r="J51" i="2"/>
  <c r="N51" i="2" s="1"/>
  <c r="J43" i="2"/>
  <c r="N43" i="2" s="1"/>
  <c r="J58" i="2"/>
  <c r="N58" i="2" s="1"/>
  <c r="J34" i="2"/>
  <c r="N34" i="2" s="1"/>
  <c r="I19" i="1"/>
  <c r="I18" i="1"/>
  <c r="H16" i="19"/>
  <c r="H17" i="19"/>
  <c r="H18" i="19"/>
  <c r="H19" i="19"/>
  <c r="H20" i="19"/>
  <c r="H21" i="19"/>
  <c r="H22" i="19"/>
  <c r="H23" i="19"/>
  <c r="H24" i="19"/>
  <c r="H15" i="19"/>
  <c r="F21" i="2"/>
  <c r="J21" i="2" s="1"/>
  <c r="N21" i="2" s="1"/>
  <c r="F22" i="2"/>
  <c r="J22" i="2" s="1"/>
  <c r="N22" i="2" s="1"/>
  <c r="F23" i="2"/>
  <c r="J23" i="2" s="1"/>
  <c r="N23" i="2" s="1"/>
  <c r="F24" i="2"/>
  <c r="J24" i="2" s="1"/>
  <c r="N24" i="2" s="1"/>
  <c r="F20" i="2"/>
  <c r="J20" i="2" s="1"/>
  <c r="N20" i="2" s="1"/>
  <c r="J19" i="2"/>
  <c r="F16" i="2"/>
  <c r="J16" i="2" s="1"/>
  <c r="N16" i="2" s="1"/>
  <c r="F17" i="2"/>
  <c r="J17" i="2" s="1"/>
  <c r="N17" i="2" s="1"/>
  <c r="F18" i="2"/>
  <c r="J18" i="2" s="1"/>
  <c r="N18" i="2" s="1"/>
  <c r="I48" i="1"/>
  <c r="I44" i="1"/>
  <c r="I39" i="1"/>
  <c r="I38" i="1"/>
  <c r="I37" i="1"/>
  <c r="I36" i="1"/>
  <c r="I30" i="1"/>
  <c r="I29" i="1"/>
  <c r="I28" i="1"/>
  <c r="I27" i="1"/>
  <c r="I26" i="1"/>
  <c r="I23" i="1"/>
  <c r="I21" i="1"/>
  <c r="I20" i="1"/>
  <c r="I16" i="1"/>
  <c r="I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H23" i="4"/>
  <c r="H22" i="4"/>
  <c r="H20" i="4"/>
  <c r="H19" i="4"/>
  <c r="H18" i="4"/>
  <c r="H17" i="4"/>
  <c r="H16" i="4"/>
  <c r="H15" i="4"/>
  <c r="F35" i="4"/>
  <c r="F36" i="4" s="1"/>
  <c r="L15" i="4"/>
  <c r="L16" i="4"/>
  <c r="L17" i="4"/>
  <c r="L18" i="4"/>
  <c r="L20" i="4"/>
  <c r="L22" i="4"/>
  <c r="L23" i="4"/>
  <c r="G30" i="21"/>
  <c r="A3" i="2"/>
  <c r="A3" i="18"/>
  <c r="F5" i="5"/>
  <c r="F4" i="5"/>
  <c r="F5" i="4"/>
  <c r="F4" i="4"/>
  <c r="F5" i="3"/>
  <c r="F4" i="3"/>
  <c r="H5" i="2"/>
  <c r="H4" i="2"/>
  <c r="G4" i="1"/>
  <c r="F25" i="2"/>
  <c r="J25" i="2" s="1"/>
  <c r="N25" i="2" s="1"/>
  <c r="J26" i="2"/>
  <c r="N26" i="2" s="1"/>
  <c r="F27" i="2"/>
  <c r="J27" i="2" s="1"/>
  <c r="N27" i="2" s="1"/>
  <c r="F24" i="5"/>
  <c r="H31" i="4"/>
  <c r="H32" i="4"/>
  <c r="H33" i="4"/>
  <c r="D5" i="19"/>
  <c r="L18" i="20" s="1"/>
  <c r="A3" i="5"/>
  <c r="A3" i="4"/>
  <c r="A3" i="3"/>
  <c r="A3" i="1"/>
  <c r="C19" i="20"/>
  <c r="H25" i="3"/>
  <c r="F25" i="4"/>
  <c r="L19" i="4"/>
  <c r="F34" i="5"/>
  <c r="H27" i="4"/>
  <c r="H34" i="4"/>
  <c r="H14" i="4"/>
  <c r="H24" i="4"/>
  <c r="L24" i="4"/>
  <c r="H29" i="4"/>
  <c r="H30" i="4"/>
  <c r="H28" i="4"/>
  <c r="H61" i="2"/>
  <c r="L14" i="4"/>
  <c r="L28" i="2"/>
  <c r="L61" i="2"/>
  <c r="H28" i="2"/>
  <c r="H62" i="2" s="1"/>
  <c r="H34" i="3"/>
  <c r="J30" i="3"/>
  <c r="J24" i="3"/>
  <c r="J21" i="3"/>
  <c r="J18" i="3"/>
  <c r="H16" i="3"/>
  <c r="H35" i="3" s="1"/>
  <c r="H65" i="2" s="1"/>
  <c r="J42" i="5"/>
  <c r="H42" i="5"/>
  <c r="F42" i="5"/>
  <c r="J34" i="5"/>
  <c r="J24" i="5"/>
  <c r="H24" i="5"/>
  <c r="H43" i="5" s="1"/>
  <c r="G34" i="3"/>
  <c r="I34" i="3"/>
  <c r="F25" i="3"/>
  <c r="G42" i="5"/>
  <c r="G43" i="5"/>
  <c r="J31" i="2"/>
  <c r="N31" i="2" s="1"/>
  <c r="J32" i="2"/>
  <c r="N32" i="2" s="1"/>
  <c r="J33" i="2"/>
  <c r="J35" i="2"/>
  <c r="J36" i="2"/>
  <c r="N36" i="2" s="1"/>
  <c r="J37" i="2"/>
  <c r="N37" i="2" s="1"/>
  <c r="J38" i="2"/>
  <c r="N38" i="2" s="1"/>
  <c r="J39" i="2"/>
  <c r="J40" i="2"/>
  <c r="J41" i="2"/>
  <c r="N41" i="2" s="1"/>
  <c r="J42" i="2"/>
  <c r="N42" i="2" s="1"/>
  <c r="J45" i="2"/>
  <c r="N45" i="2" s="1"/>
  <c r="J52" i="2"/>
  <c r="J53" i="2"/>
  <c r="N53" i="2" s="1"/>
  <c r="J55" i="2"/>
  <c r="N55" i="2" s="1"/>
  <c r="J56" i="2"/>
  <c r="J57" i="2"/>
  <c r="J59" i="2"/>
  <c r="N59" i="2" s="1"/>
  <c r="J60" i="2"/>
  <c r="N60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N57" i="2"/>
  <c r="N56" i="2"/>
  <c r="N52" i="2"/>
  <c r="N40" i="2"/>
  <c r="N39" i="2"/>
  <c r="J30" i="2"/>
  <c r="N30" i="2" s="1"/>
  <c r="N33" i="2"/>
  <c r="N35" i="2"/>
  <c r="H34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J33" i="3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J14" i="3"/>
  <c r="J43" i="5" l="1"/>
  <c r="H25" i="4"/>
  <c r="F43" i="5"/>
  <c r="F16" i="3"/>
  <c r="F35" i="3" s="1"/>
  <c r="F65" i="2" s="1"/>
  <c r="F66" i="2" s="1"/>
  <c r="J15" i="3"/>
  <c r="J16" i="3" s="1"/>
  <c r="J61" i="2"/>
  <c r="J29" i="3"/>
  <c r="J34" i="3" s="1"/>
  <c r="L25" i="4"/>
  <c r="H35" i="4"/>
  <c r="L35" i="4" s="1"/>
  <c r="F28" i="2"/>
  <c r="F62" i="2" s="1"/>
  <c r="J65" i="2"/>
  <c r="N61" i="2"/>
  <c r="N19" i="2"/>
  <c r="N28" i="2" s="1"/>
  <c r="J28" i="2"/>
  <c r="L36" i="4" l="1"/>
  <c r="N66" i="2" s="1"/>
  <c r="H36" i="4"/>
  <c r="J62" i="2"/>
  <c r="J35" i="3"/>
  <c r="J66" i="2"/>
  <c r="N65" i="2"/>
  <c r="N62" i="2" s="1"/>
  <c r="Q64" i="2"/>
  <c r="F11" i="19"/>
  <c r="L62" i="2" l="1"/>
  <c r="Q61" i="2"/>
</calcChain>
</file>

<file path=xl/sharedStrings.xml><?xml version="1.0" encoding="utf-8"?>
<sst xmlns="http://schemas.openxmlformats.org/spreadsheetml/2006/main" count="541" uniqueCount="335">
  <si>
    <t>Existing</t>
  </si>
  <si>
    <t>Proposed</t>
  </si>
  <si>
    <t>Tariff</t>
  </si>
  <si>
    <t>Rate</t>
  </si>
  <si>
    <t>Increase</t>
  </si>
  <si>
    <t>(a)</t>
  </si>
  <si>
    <t>(b)</t>
  </si>
  <si>
    <t>(c)</t>
  </si>
  <si>
    <t>(d)</t>
  </si>
  <si>
    <t>Recorded</t>
  </si>
  <si>
    <t>Adjustments</t>
  </si>
  <si>
    <t>Adjusted</t>
  </si>
  <si>
    <t>Additional</t>
  </si>
  <si>
    <t>Total</t>
  </si>
  <si>
    <t>Line</t>
  </si>
  <si>
    <t>Test Year</t>
  </si>
  <si>
    <t>to Test Year</t>
  </si>
  <si>
    <t>Revenue</t>
  </si>
  <si>
    <t>No.</t>
  </si>
  <si>
    <t>Description</t>
  </si>
  <si>
    <t>Balance</t>
  </si>
  <si>
    <t>Balances</t>
  </si>
  <si>
    <t>Requirement</t>
  </si>
  <si>
    <t>(e)</t>
  </si>
  <si>
    <t>(f)</t>
  </si>
  <si>
    <t>Total Operating Revenue</t>
  </si>
  <si>
    <t>Operating Expenses:</t>
  </si>
  <si>
    <t>Total Operating Expenses</t>
  </si>
  <si>
    <t>Net Operating Income</t>
  </si>
  <si>
    <t>Rate of Return</t>
  </si>
  <si>
    <t>Plant in Service:</t>
  </si>
  <si>
    <t>Net Utility Plant in Service</t>
  </si>
  <si>
    <t>Sub-Total</t>
  </si>
  <si>
    <t>Net Rate Base</t>
  </si>
  <si>
    <t>Total Utility Plant</t>
  </si>
  <si>
    <t>Weighted</t>
  </si>
  <si>
    <t>Weight</t>
  </si>
  <si>
    <t>Cost</t>
  </si>
  <si>
    <t>(% of Total)</t>
  </si>
  <si>
    <t>( % )</t>
  </si>
  <si>
    <t>Total Debt</t>
  </si>
  <si>
    <t>Total Equity</t>
  </si>
  <si>
    <t>Customers</t>
  </si>
  <si>
    <t>Gallons</t>
  </si>
  <si>
    <t>(End of Year)</t>
  </si>
  <si>
    <t>(in 000's)</t>
  </si>
  <si>
    <t>Customer Deposits</t>
  </si>
  <si>
    <t>NARUC</t>
  </si>
  <si>
    <t>Account</t>
  </si>
  <si>
    <t>Common Stock</t>
  </si>
  <si>
    <t>Other Paid in Capital</t>
  </si>
  <si>
    <t>Interest</t>
  </si>
  <si>
    <t>Residential</t>
  </si>
  <si>
    <t>Commercial</t>
  </si>
  <si>
    <t>Public Authorities</t>
  </si>
  <si>
    <t>Certification Period Ending:</t>
  </si>
  <si>
    <t>Test Year Ending:</t>
  </si>
  <si>
    <t>Type</t>
  </si>
  <si>
    <t>Size</t>
  </si>
  <si>
    <t>COMPANY INFORMATION</t>
  </si>
  <si>
    <t>Corporate Information:</t>
  </si>
  <si>
    <t>Emergency Service:</t>
  </si>
  <si>
    <t>Accounting/Rate Application:</t>
  </si>
  <si>
    <t>Applicant:</t>
  </si>
  <si>
    <t>Type of federal income tax return filed:</t>
  </si>
  <si>
    <t>Reasons for rate increase:</t>
  </si>
  <si>
    <t>Salaries &amp; Wages - Employees</t>
  </si>
  <si>
    <t>Employee Pensions &amp; Benefits</t>
  </si>
  <si>
    <t>Purchased Power</t>
  </si>
  <si>
    <t>Chemicals</t>
  </si>
  <si>
    <t>Materials &amp; Supplies</t>
  </si>
  <si>
    <t>Taxes Other Than Income</t>
  </si>
  <si>
    <t>Income Taxes</t>
  </si>
  <si>
    <t>Salaries &amp; Wages - Officers, Dir.</t>
  </si>
  <si>
    <t>CUSTOMER NOTICE</t>
  </si>
  <si>
    <t>Sincerely,</t>
  </si>
  <si>
    <t>(Company officer and title)</t>
  </si>
  <si>
    <t xml:space="preserve">Notice is hereby given to customers of </t>
  </si>
  <si>
    <t>VERIFICATION</t>
  </si>
  <si>
    <t>(Name)</t>
  </si>
  <si>
    <t>(Title)</t>
  </si>
  <si>
    <t xml:space="preserve">State of </t>
  </si>
  <si>
    <t>)</t>
  </si>
  <si>
    <t xml:space="preserve">I, </t>
  </si>
  <si>
    <t xml:space="preserve">County of </t>
  </si>
  <si>
    <t>being first duly sworn, under penalty of perjury</t>
  </si>
  <si>
    <t xml:space="preserve">depose and say:  That I am the </t>
  </si>
  <si>
    <t>(title) for</t>
  </si>
  <si>
    <t>SUBSCRIBED and SWORN to by me</t>
  </si>
  <si>
    <t xml:space="preserve">this </t>
  </si>
  <si>
    <t>.</t>
  </si>
  <si>
    <t xml:space="preserve">  ,day of </t>
  </si>
  <si>
    <t>Public Utilities Commission of Nevada</t>
  </si>
  <si>
    <t>(g)</t>
  </si>
  <si>
    <t>Numbers</t>
  </si>
  <si>
    <t>Advances for Construction</t>
  </si>
  <si>
    <t>Organization</t>
  </si>
  <si>
    <t>Land &amp; Land Rights</t>
  </si>
  <si>
    <t>Power Generation Equipment</t>
  </si>
  <si>
    <t>Office Furniture &amp; Equipment</t>
  </si>
  <si>
    <t>Tools, Shop &amp; Garage Equipment</t>
  </si>
  <si>
    <t>Power Operated Equipment</t>
  </si>
  <si>
    <t>Other Tangible Plant</t>
  </si>
  <si>
    <t>**</t>
  </si>
  <si>
    <t>(Signature)</t>
  </si>
  <si>
    <t>AFFIDAVIT OF PROOF OF SERVICE</t>
  </si>
  <si>
    <t>AND</t>
  </si>
  <si>
    <t>POSTING OF APPLICATION</t>
  </si>
  <si>
    <t>1)</t>
  </si>
  <si>
    <t>2)</t>
  </si>
  <si>
    <t>3)</t>
  </si>
  <si>
    <t>4)</t>
  </si>
  <si>
    <t>SUBSCRIBED and SWORN to before me</t>
  </si>
  <si>
    <t>Notary Public</t>
  </si>
  <si>
    <t>State of</t>
  </si>
  <si>
    <t>this</t>
  </si>
  <si>
    <t xml:space="preserve">day of </t>
  </si>
  <si>
    <t>All</t>
  </si>
  <si>
    <t>Accum. Deferred Income Taxes</t>
  </si>
  <si>
    <t>Industrial</t>
  </si>
  <si>
    <t>Multiple Family Dwellings</t>
  </si>
  <si>
    <t>Subtotal - Unmetered</t>
  </si>
  <si>
    <t>Subtotal - Metered</t>
  </si>
  <si>
    <t>Subtotal</t>
  </si>
  <si>
    <t>Revenues</t>
  </si>
  <si>
    <t>Adjustments  in Col (f)</t>
  </si>
  <si>
    <t>need to be</t>
  </si>
  <si>
    <t>to make sheet balance.</t>
  </si>
  <si>
    <t>in the Revenue section</t>
  </si>
  <si>
    <t>Fuel for Power Production</t>
  </si>
  <si>
    <t>Contractual Services - OTHER</t>
  </si>
  <si>
    <t>Preferred Stock</t>
  </si>
  <si>
    <t>Retained Earnings (corporations only)</t>
  </si>
  <si>
    <t>Proprietary Capital (non-corporations)</t>
  </si>
  <si>
    <t>Check total</t>
  </si>
  <si>
    <t>*</t>
  </si>
  <si>
    <t>Notes:</t>
  </si>
  <si>
    <t>to Line 2 (c)</t>
  </si>
  <si>
    <t>to Line 3 (c)</t>
  </si>
  <si>
    <t>Total Weighted Cost of Capital</t>
  </si>
  <si>
    <t>(Please enter legal name of utility above)</t>
  </si>
  <si>
    <t>Cash Working Capital</t>
  </si>
  <si>
    <t xml:space="preserve">No. of </t>
  </si>
  <si>
    <r>
      <t xml:space="preserve">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</t>
    </r>
  </si>
  <si>
    <t>(Legal Name)</t>
  </si>
  <si>
    <t>(CPC No.)</t>
  </si>
  <si>
    <t>(City or Town)</t>
  </si>
  <si>
    <t>(State)</t>
  </si>
  <si>
    <t>(Zip Code)</t>
  </si>
  <si>
    <t>(President)</t>
  </si>
  <si>
    <t>(Vice President)</t>
  </si>
  <si>
    <t>(Secretary)</t>
  </si>
  <si>
    <t>(Other)</t>
  </si>
  <si>
    <t>(Treasurer)</t>
  </si>
  <si>
    <t>(Year of Incorporation)</t>
  </si>
  <si>
    <t>(State of Incorporation)</t>
  </si>
  <si>
    <t>(Business Phone)</t>
  </si>
  <si>
    <t>(Emergency Phone)</t>
  </si>
  <si>
    <t>(Address)</t>
  </si>
  <si>
    <t>(Utility Name - If different from above.)</t>
  </si>
  <si>
    <t>Business Address:</t>
  </si>
  <si>
    <t>(Physical Address)</t>
  </si>
  <si>
    <t>Mailing Address:</t>
  </si>
  <si>
    <t xml:space="preserve">Test Year Ending: </t>
  </si>
  <si>
    <t>Customer Service (Complaints, Billings, etc.):</t>
  </si>
  <si>
    <t>5)</t>
  </si>
  <si>
    <t>6)</t>
  </si>
  <si>
    <t>7)</t>
  </si>
  <si>
    <t>8)</t>
  </si>
  <si>
    <t>9)</t>
  </si>
  <si>
    <t>10)</t>
  </si>
  <si>
    <t>11)</t>
  </si>
  <si>
    <t>12)</t>
  </si>
  <si>
    <t>perjury depose and say the following:</t>
  </si>
  <si>
    <t xml:space="preserve">,being duly sworn, under penalty of </t>
  </si>
  <si>
    <t>Rates currently in effect.</t>
  </si>
  <si>
    <t>Operations/Engineering:</t>
  </si>
  <si>
    <t>President and General/Operations Manager:</t>
  </si>
  <si>
    <t>% Inc./Dec.</t>
  </si>
  <si>
    <t>Note(s):</t>
  </si>
  <si>
    <t>Using Simplified Procedures Pursuant to NRS 704.095 and NAC 704.570 to 704.628</t>
  </si>
  <si>
    <t>Carson City, NV 89701</t>
  </si>
  <si>
    <t>1150 E. William Street</t>
  </si>
  <si>
    <t>(% Calculated)</t>
  </si>
  <si>
    <t>County of</t>
  </si>
  <si>
    <t xml:space="preserve">The present rates have been in effect since       </t>
  </si>
  <si>
    <t>No public utility shall raise any rates or alter any charge, classification, contract or rules so as to</t>
  </si>
  <si>
    <t>service, billing procedures or other factors concerning the adequacy of service provided.</t>
  </si>
  <si>
    <t xml:space="preserve">The requested new rates would increase revenues to the Utility                    </t>
  </si>
  <si>
    <t>over the</t>
  </si>
  <si>
    <t>complaints.  Customers wishing to communicate directly with the Commission should write no</t>
  </si>
  <si>
    <t xml:space="preserve">from the date upon which it is distributed if not mailed.  </t>
  </si>
  <si>
    <t>Customers wishing to phone the Commission with their concerns may call the Commission's</t>
  </si>
  <si>
    <t>the contents thereof; that the same is true of my own knowledge, except to those matters therein</t>
  </si>
  <si>
    <t>stated on information and belief, and as to those matters I believe them to be true.</t>
  </si>
  <si>
    <t>Upon the filing of this application for an increase in rates with the Commission, the Utility has</t>
  </si>
  <si>
    <t>served a copy of the application on each county, municipality and general improvement district</t>
  </si>
  <si>
    <t>whose citizens would be affected by the proposed change in rates.  A copy has also been served</t>
  </si>
  <si>
    <t>Upon the filing of this application for an increase in rates with the Public Utility Commission of</t>
  </si>
  <si>
    <t>Nevada ("Commission"), the Utility has made available a complete copy in such form and place as</t>
  </si>
  <si>
    <t>is readily accessible and available for inspection by its customers;</t>
  </si>
  <si>
    <t>later than 20 days from the date of the postmark on the envelope in which this notice is sent or</t>
  </si>
  <si>
    <t xml:space="preserve">Balances </t>
  </si>
  <si>
    <t xml:space="preserve">Required </t>
  </si>
  <si>
    <t>INCOME STATEMENT</t>
  </si>
  <si>
    <t>RATE BASE</t>
  </si>
  <si>
    <t>STATEMENT OF SERVICES</t>
  </si>
  <si>
    <t>Written comments should be directed the Commission Secretary at:</t>
  </si>
  <si>
    <t>Within 30 days after filing this application with the Commission, I or my representative under my</t>
  </si>
  <si>
    <t>Transportation</t>
  </si>
  <si>
    <t xml:space="preserve">Bad Debt </t>
  </si>
  <si>
    <t xml:space="preserve">Miscellaneous </t>
  </si>
  <si>
    <t xml:space="preserve">Depreciation </t>
  </si>
  <si>
    <t>Amortization</t>
  </si>
  <si>
    <t>Rate (1)</t>
  </si>
  <si>
    <t>(1)</t>
  </si>
  <si>
    <t>(2)</t>
  </si>
  <si>
    <t>Rate (2)</t>
  </si>
  <si>
    <t>the number listed in the Instructions section of this application.</t>
  </si>
  <si>
    <t>Acct. 101</t>
  </si>
  <si>
    <t xml:space="preserve">Plant in </t>
  </si>
  <si>
    <t>Service</t>
  </si>
  <si>
    <t>Acct. 108</t>
  </si>
  <si>
    <t xml:space="preserve">Accumulated </t>
  </si>
  <si>
    <t>Depreciation</t>
  </si>
  <si>
    <t>Acc. 271</t>
  </si>
  <si>
    <t>Notes Payable</t>
  </si>
  <si>
    <r>
      <t>DEBT:</t>
    </r>
    <r>
      <rPr>
        <sz val="12"/>
        <rFont val="Times New Roman"/>
        <family val="1"/>
      </rPr>
      <t xml:space="preserve"> *</t>
    </r>
  </si>
  <si>
    <t>WEIGHTED COST OF CAPITAL</t>
  </si>
  <si>
    <t>TOTALS</t>
  </si>
  <si>
    <t>Long Term Debt</t>
  </si>
  <si>
    <t>In order to protect the public's interest, the Commission's Staff will investigate consumer</t>
  </si>
  <si>
    <t>direction, has notified each and every customer of</t>
  </si>
  <si>
    <r>
      <t>EQUITY:</t>
    </r>
    <r>
      <rPr>
        <b/>
        <sz val="12"/>
        <rFont val="Times New Roman"/>
        <family val="1"/>
      </rPr>
      <t xml:space="preserve"> *</t>
    </r>
  </si>
  <si>
    <r>
      <t xml:space="preserve">present rates. </t>
    </r>
    <r>
      <rPr>
        <i/>
        <sz val="12"/>
        <rFont val="Times New Roman"/>
        <family val="1"/>
      </rPr>
      <t>(Applicant may wish to add any explanation for the requested increase.)</t>
    </r>
  </si>
  <si>
    <t>upon the Nevada Attorney General Bureau of Consumer Protection - Utility Consumer's Advocate;</t>
  </si>
  <si>
    <t>by U.S. Mail at their address on file, of the filing of this application to seek an increase in rates.</t>
  </si>
  <si>
    <t>listed in the Instructions section of this application for assistance</t>
  </si>
  <si>
    <t>Consumer Division in Carson City at (775) 684-6100 or the Las Vegas office at (702) 486-2600.</t>
  </si>
  <si>
    <t>For an Increase in WASTE WATER Rates</t>
  </si>
  <si>
    <r>
      <t>Flat Rates (monthly)</t>
    </r>
    <r>
      <rPr>
        <sz val="12"/>
        <rFont val="Times New Roman"/>
        <family val="1"/>
      </rPr>
      <t>: *</t>
    </r>
  </si>
  <si>
    <t>Other</t>
  </si>
  <si>
    <r>
      <t>Measured  Rates (monthly)</t>
    </r>
    <r>
      <rPr>
        <sz val="12"/>
        <rFont val="Times New Roman"/>
        <family val="1"/>
      </rPr>
      <t>: *</t>
    </r>
  </si>
  <si>
    <r>
      <t>Other Waste Water Revenues</t>
    </r>
    <r>
      <rPr>
        <sz val="12"/>
        <rFont val="Times New Roman"/>
        <family val="1"/>
      </rPr>
      <t xml:space="preserve"> *</t>
    </r>
  </si>
  <si>
    <t>Other Systems</t>
  </si>
  <si>
    <t>Purchased Waste Water Treatment</t>
  </si>
  <si>
    <t>Sludge Removal</t>
  </si>
  <si>
    <t>Flat Rate - Residential</t>
  </si>
  <si>
    <t>Flat Rate - Commercial</t>
  </si>
  <si>
    <t>Flat Rate - Industrial</t>
  </si>
  <si>
    <t>Flat Rate - Public Authority</t>
  </si>
  <si>
    <t>Flat Rate - Multi Family Dwellings</t>
  </si>
  <si>
    <t>Flat Rate - Other</t>
  </si>
  <si>
    <t>Measured - Residential</t>
  </si>
  <si>
    <t>Measured - Commercial</t>
  </si>
  <si>
    <t>Measured - Industrial</t>
  </si>
  <si>
    <t>Measured - Public Authority</t>
  </si>
  <si>
    <t>Measured - Multi. Family Dwellings</t>
  </si>
  <si>
    <t>Franchises</t>
  </si>
  <si>
    <t>Structures &amp; Improvements</t>
  </si>
  <si>
    <t>Special Collecting Structures</t>
  </si>
  <si>
    <t>Services to Customers</t>
  </si>
  <si>
    <t>Flow Measuring Devices</t>
  </si>
  <si>
    <t>Flow Measuring Installations</t>
  </si>
  <si>
    <t>Receiving Wells</t>
  </si>
  <si>
    <t>Treatment &amp; Disposal Equipment</t>
  </si>
  <si>
    <t>Plant Sewers</t>
  </si>
  <si>
    <t>Outfall Sewer Lines</t>
  </si>
  <si>
    <t>Other Plant &amp; Misc. Equipment</t>
  </si>
  <si>
    <t>Transportation Equipment</t>
  </si>
  <si>
    <r>
      <t>Flat Rate</t>
    </r>
    <r>
      <rPr>
        <sz val="12"/>
        <rFont val="Times New Roman"/>
        <family val="1"/>
      </rPr>
      <t xml:space="preserve"> *</t>
    </r>
  </si>
  <si>
    <r>
      <t>Measured Rate</t>
    </r>
    <r>
      <rPr>
        <sz val="12"/>
        <rFont val="Times New Roman"/>
        <family val="1"/>
      </rPr>
      <t xml:space="preserve"> *</t>
    </r>
  </si>
  <si>
    <r>
      <t>OTHER WASTE WATER REVENUES</t>
    </r>
    <r>
      <rPr>
        <sz val="12"/>
        <rFont val="Times New Roman"/>
        <family val="1"/>
      </rPr>
      <t xml:space="preserve"> *</t>
    </r>
  </si>
  <si>
    <t>Class A or B Waste Water Utility</t>
  </si>
  <si>
    <t>of the Utility's request for approval from the Public Utilities Commission of Nevada</t>
  </si>
  <si>
    <t>("Commission") to increase  WASTE WATER rates.  Tabulated below are the principle rates</t>
  </si>
  <si>
    <t xml:space="preserve">presently in effect compared to the requested new rates. </t>
  </si>
  <si>
    <t>Public Authorities - Special Cont.</t>
  </si>
  <si>
    <t>Contractual Services - ENG.</t>
  </si>
  <si>
    <t>Contractual Services - ACC.</t>
  </si>
  <si>
    <t>Contractual Services - LEGAL</t>
  </si>
  <si>
    <t>Contractual Services - MGT. FEES</t>
  </si>
  <si>
    <t>Rental of Building / Real Property</t>
  </si>
  <si>
    <t>Rental of Equipment</t>
  </si>
  <si>
    <t>Insurance Exp. - Vehicle</t>
  </si>
  <si>
    <t>Insurance Exp. - Liability</t>
  </si>
  <si>
    <t>Insurance Exp. - Workman's Comp.</t>
  </si>
  <si>
    <t>Insurance Exp. - Other</t>
  </si>
  <si>
    <t xml:space="preserve">Advertising </t>
  </si>
  <si>
    <t>Regulatory Commission - Rate Case</t>
  </si>
  <si>
    <t>Regulatory Commission - Other</t>
  </si>
  <si>
    <t xml:space="preserve">Collection - Force </t>
  </si>
  <si>
    <t xml:space="preserve">Collection - Gravity </t>
  </si>
  <si>
    <t>Interdepartmental Revenues</t>
  </si>
  <si>
    <t>the number listed in the Instructions section of this application for assistance</t>
  </si>
  <si>
    <t>CIAC (2)</t>
  </si>
  <si>
    <r>
      <t>WASTE WATER Utility Plant</t>
    </r>
    <r>
      <rPr>
        <sz val="12"/>
        <rFont val="Times New Roman"/>
        <family val="1"/>
      </rPr>
      <t xml:space="preserve"> (1)</t>
    </r>
  </si>
  <si>
    <t>(3)</t>
  </si>
  <si>
    <t>Add: (1)</t>
  </si>
  <si>
    <t>Less: (1)</t>
  </si>
  <si>
    <t>Contribution in Aid of Construction (2)</t>
  </si>
  <si>
    <t>Prepayments</t>
  </si>
  <si>
    <t>Misc. Deferred Debits</t>
  </si>
  <si>
    <t>Simplified Rate Change Application</t>
  </si>
  <si>
    <t>TARIFF RATE SCHEDULES -EXISTING AND PROPOSED WASTE WATER RATES</t>
  </si>
  <si>
    <t>CIAC = Contribution in Aid of Construction (gross, prior to amortization)</t>
  </si>
  <si>
    <t>in the Instructions section of this application.</t>
  </si>
  <si>
    <t>result in any increase in a rate except upon a showing before the Commission that such increase</t>
  </si>
  <si>
    <t>is justified.  Customers may wish to bring to the Commission's attention any problem concerning</t>
  </si>
  <si>
    <t>Within 10 days of filing this application for an increase in rates with the Commission, the Utility has</t>
  </si>
  <si>
    <t>made available in plain type and posted at its place of business a notice stating that the application</t>
  </si>
  <si>
    <t>has been filed with the Commission.  Said notice describes the purpose of the application and</t>
  </si>
  <si>
    <t>indicates that the complete application is available for public inspection on the premise.</t>
  </si>
  <si>
    <t>Total of column MUST equal this figure.</t>
  </si>
  <si>
    <t>Allowed Net Income (Rate of Return times Rate Base)</t>
  </si>
  <si>
    <t>[Form E, Line 24]</t>
  </si>
  <si>
    <t xml:space="preserve">Utility Plant in Service [Line 53 (c)] </t>
  </si>
  <si>
    <t>Accum. Depreciation  [Line 53 (d)]</t>
  </si>
  <si>
    <t>[Form C, Line 53 (g)]</t>
  </si>
  <si>
    <r>
      <t>Rate Base [</t>
    </r>
    <r>
      <rPr>
        <sz val="12"/>
        <rFont val="Times New Roman"/>
        <family val="1"/>
      </rPr>
      <t>Form D, Line 20]</t>
    </r>
  </si>
  <si>
    <r>
      <t>Operating Revenue:</t>
    </r>
    <r>
      <rPr>
        <sz val="12"/>
        <rFont val="Times New Roman"/>
        <family val="1"/>
      </rPr>
      <t xml:space="preserve"> (From Form F)</t>
    </r>
  </si>
  <si>
    <t>WASTE WATER REVENUES</t>
  </si>
  <si>
    <r>
      <t>Less:</t>
    </r>
    <r>
      <rPr>
        <sz val="12"/>
        <rFont val="Times New Roman"/>
        <family val="1"/>
      </rPr>
      <t xml:space="preserve">  Accum. Amortization of CIAC (3)</t>
    </r>
  </si>
  <si>
    <t>From Contribution in Aid of Construction (CIAC) detail on [Form D, Line 54 (e)].</t>
  </si>
  <si>
    <t>Enter CIAC accumulated amortization as a negative number</t>
  </si>
  <si>
    <t>to Line 17 (c)</t>
  </si>
  <si>
    <t>[To Form C]</t>
  </si>
  <si>
    <t xml:space="preserve">List shareholders holding 2% or more of outstanding stock:      %  </t>
  </si>
  <si>
    <t>the number listed in the Instructions section of this application for assistance.</t>
  </si>
  <si>
    <t>Rates the Utility is proposing if granted by the Commission in this Simplified Rate Change Application.</t>
  </si>
  <si>
    <t>Insert additional rows and explanations as necessary. Please contact Commission Staff at the number</t>
  </si>
  <si>
    <t>Insert additional rows and explanations necessary. Please contact Commission Staff at</t>
  </si>
  <si>
    <t>Insert additional rows and explanations as necessary. Please contact Commission Staff at</t>
  </si>
  <si>
    <t>Insert additional rows as necessary. For assistance, please contact Commission Staff at the number listed</t>
  </si>
  <si>
    <t>Insert additional rows as necessary. For assistance, please contact Commission Staff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</si>
</sst>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/dd/yy;@"/>
    <numFmt numFmtId="167" formatCode="m/d/yy;@"/>
  </numFmts>
  <fonts count="27">
    <font>
      <sz val="10"/>
      <name val="Arial"/>
    </font>
    <font>
      <sz val="10"/>
      <name val="Arial"/>
      <family val="2"/>
    </font>
    <font>
      <b/>
      <sz val="10"/>
      <name val="Univers (WN)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b/>
      <sz val="12"/>
      <name val="Univers (WN)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8"/>
      <name val="Arial"/>
      <family val="2"/>
    </font>
    <font>
      <b/>
      <sz val="24"/>
      <name val="Times New Roman"/>
      <family val="1"/>
    </font>
    <font>
      <b/>
      <sz val="18"/>
      <name val="CG Times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u/>
      <sz val="24"/>
      <color indexed="12"/>
      <name val="Times New Roman"/>
      <family val="1"/>
    </font>
    <font>
      <b/>
      <sz val="11"/>
      <name val="Univers (WN)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167" fontId="9" fillId="0" borderId="1" xfId="0" applyNumberFormat="1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centerContinuous"/>
    </xf>
    <xf numFmtId="0" fontId="7" fillId="0" borderId="0" xfId="0" applyFont="1" applyBorder="1" applyProtection="1"/>
    <xf numFmtId="167" fontId="9" fillId="2" borderId="1" xfId="0" applyNumberFormat="1" applyFont="1" applyFill="1" applyBorder="1" applyAlignment="1" applyProtection="1">
      <alignment horizontal="center"/>
      <protection locked="0"/>
    </xf>
    <xf numFmtId="10" fontId="9" fillId="2" borderId="1" xfId="0" applyNumberFormat="1" applyFont="1" applyFill="1" applyBorder="1" applyAlignment="1" applyProtection="1">
      <alignment horizontal="left"/>
      <protection locked="0"/>
    </xf>
    <xf numFmtId="10" fontId="9" fillId="2" borderId="2" xfId="0" applyNumberFormat="1" applyFont="1" applyFill="1" applyBorder="1" applyAlignment="1" applyProtection="1">
      <alignment horizontal="left"/>
      <protection locked="0"/>
    </xf>
    <xf numFmtId="44" fontId="9" fillId="2" borderId="1" xfId="1" applyNumberFormat="1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42" fontId="9" fillId="2" borderId="1" xfId="1" applyNumberFormat="1" applyFont="1" applyFill="1" applyBorder="1" applyProtection="1">
      <protection locked="0"/>
    </xf>
    <xf numFmtId="42" fontId="9" fillId="2" borderId="12" xfId="1" applyNumberFormat="1" applyFont="1" applyFill="1" applyBorder="1" applyProtection="1">
      <protection locked="0"/>
    </xf>
    <xf numFmtId="42" fontId="26" fillId="2" borderId="4" xfId="2" applyNumberFormat="1" applyFont="1" applyFill="1" applyBorder="1" applyProtection="1">
      <protection locked="0"/>
    </xf>
    <xf numFmtId="42" fontId="9" fillId="2" borderId="3" xfId="1" applyNumberFormat="1" applyFont="1" applyFill="1" applyBorder="1" applyProtection="1">
      <protection locked="0"/>
    </xf>
    <xf numFmtId="42" fontId="7" fillId="2" borderId="1" xfId="1" applyNumberFormat="1" applyFont="1" applyFill="1" applyBorder="1" applyProtection="1">
      <protection locked="0"/>
    </xf>
    <xf numFmtId="10" fontId="9" fillId="2" borderId="1" xfId="3" applyNumberFormat="1" applyFont="1" applyFill="1" applyBorder="1" applyProtection="1">
      <protection locked="0"/>
    </xf>
    <xf numFmtId="10" fontId="9" fillId="2" borderId="12" xfId="3" applyNumberFormat="1" applyFont="1" applyFill="1" applyBorder="1" applyProtection="1">
      <protection locked="0"/>
    </xf>
    <xf numFmtId="165" fontId="9" fillId="2" borderId="1" xfId="1" applyNumberFormat="1" applyFont="1" applyFill="1" applyBorder="1" applyProtection="1">
      <protection locked="0"/>
    </xf>
    <xf numFmtId="10" fontId="9" fillId="2" borderId="3" xfId="3" applyNumberFormat="1" applyFont="1" applyFill="1" applyBorder="1" applyProtection="1">
      <protection locked="0"/>
    </xf>
    <xf numFmtId="165" fontId="9" fillId="2" borderId="12" xfId="1" applyNumberFormat="1" applyFont="1" applyFill="1" applyBorder="1" applyProtection="1">
      <protection locked="0"/>
    </xf>
    <xf numFmtId="44" fontId="9" fillId="2" borderId="1" xfId="2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protection locked="0"/>
    </xf>
    <xf numFmtId="0" fontId="9" fillId="2" borderId="1" xfId="0" applyFont="1" applyFill="1" applyBorder="1" applyAlignment="1" applyProtection="1">
      <alignment horizontal="left" indent="2"/>
      <protection locked="0"/>
    </xf>
    <xf numFmtId="0" fontId="9" fillId="2" borderId="1" xfId="0" applyFont="1" applyFill="1" applyBorder="1" applyAlignment="1" applyProtection="1">
      <alignment horizontal="left" indent="4"/>
      <protection locked="0"/>
    </xf>
    <xf numFmtId="0" fontId="9" fillId="2" borderId="1" xfId="0" applyFont="1" applyFill="1" applyBorder="1" applyProtection="1">
      <protection locked="0"/>
    </xf>
    <xf numFmtId="43" fontId="9" fillId="2" borderId="1" xfId="1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12" fillId="0" borderId="0" xfId="0" applyFont="1" applyProtection="1"/>
    <xf numFmtId="0" fontId="0" fillId="0" borderId="0" xfId="0" applyAlignment="1" applyProtection="1"/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 vertical="top" wrapText="1"/>
    </xf>
    <xf numFmtId="0" fontId="14" fillId="0" borderId="0" xfId="0" applyFont="1" applyProtection="1"/>
    <xf numFmtId="0" fontId="9" fillId="0" borderId="0" xfId="0" applyFont="1" applyProtection="1"/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7" fillId="0" borderId="0" xfId="0" applyFont="1" applyProtection="1"/>
    <xf numFmtId="0" fontId="7" fillId="0" borderId="0" xfId="0" applyFont="1" applyFill="1" applyProtection="1"/>
    <xf numFmtId="0" fontId="9" fillId="0" borderId="0" xfId="0" applyFont="1" applyFill="1" applyProtection="1"/>
    <xf numFmtId="0" fontId="24" fillId="0" borderId="0" xfId="0" applyFont="1" applyFill="1" applyProtection="1"/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17" fillId="0" borderId="0" xfId="0" applyFont="1" applyProtection="1"/>
    <xf numFmtId="0" fontId="6" fillId="0" borderId="0" xfId="0" applyFont="1" applyAlignment="1" applyProtection="1">
      <alignment horizontal="center"/>
    </xf>
    <xf numFmtId="0" fontId="10" fillId="0" borderId="0" xfId="0" applyFont="1" applyProtection="1"/>
    <xf numFmtId="0" fontId="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9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16" fillId="0" borderId="0" xfId="0" applyFont="1" applyProtection="1"/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Protection="1"/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Protection="1"/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3" xfId="0" applyFont="1" applyBorder="1" applyProtection="1"/>
    <xf numFmtId="0" fontId="7" fillId="0" borderId="3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Continuous"/>
    </xf>
    <xf numFmtId="0" fontId="10" fillId="0" borderId="0" xfId="0" applyFont="1" applyBorder="1" applyProtection="1"/>
    <xf numFmtId="9" fontId="9" fillId="0" borderId="1" xfId="3" applyFont="1" applyFill="1" applyBorder="1" applyProtection="1"/>
    <xf numFmtId="0" fontId="8" fillId="0" borderId="0" xfId="0" applyFont="1" applyProtection="1"/>
    <xf numFmtId="44" fontId="8" fillId="0" borderId="0" xfId="0" applyNumberFormat="1" applyFont="1" applyProtection="1"/>
    <xf numFmtId="9" fontId="8" fillId="0" borderId="0" xfId="3" applyFont="1" applyProtection="1"/>
    <xf numFmtId="44" fontId="9" fillId="0" borderId="0" xfId="0" applyNumberFormat="1" applyFont="1" applyProtection="1"/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9" fontId="7" fillId="0" borderId="0" xfId="0" applyNumberFormat="1" applyFont="1" applyProtection="1"/>
    <xf numFmtId="49" fontId="7" fillId="0" borderId="0" xfId="0" applyNumberFormat="1" applyFont="1" applyAlignment="1" applyProtection="1">
      <alignment horizontal="right"/>
    </xf>
    <xf numFmtId="166" fontId="7" fillId="0" borderId="0" xfId="0" applyNumberFormat="1" applyFont="1" applyAlignment="1" applyProtection="1">
      <alignment horizontal="centerContinuous"/>
    </xf>
    <xf numFmtId="49" fontId="7" fillId="0" borderId="0" xfId="0" applyNumberFormat="1" applyFont="1" applyFill="1" applyBorder="1" applyAlignment="1" applyProtection="1">
      <alignment horizontal="left"/>
    </xf>
    <xf numFmtId="0" fontId="7" fillId="0" borderId="5" xfId="0" applyFont="1" applyBorder="1" applyProtection="1"/>
    <xf numFmtId="42" fontId="9" fillId="0" borderId="1" xfId="1" applyNumberFormat="1" applyFont="1" applyFill="1" applyBorder="1" applyProtection="1"/>
    <xf numFmtId="42" fontId="9" fillId="0" borderId="0" xfId="0" applyNumberFormat="1" applyFont="1" applyProtection="1"/>
    <xf numFmtId="42" fontId="9" fillId="0" borderId="12" xfId="1" applyNumberFormat="1" applyFont="1" applyFill="1" applyBorder="1" applyProtection="1"/>
    <xf numFmtId="42" fontId="9" fillId="0" borderId="3" xfId="0" applyNumberFormat="1" applyFont="1" applyBorder="1" applyProtection="1"/>
    <xf numFmtId="0" fontId="22" fillId="0" borderId="0" xfId="0" applyFont="1" applyProtection="1"/>
    <xf numFmtId="0" fontId="9" fillId="0" borderId="0" xfId="0" applyFont="1" applyAlignment="1" applyProtection="1">
      <alignment horizontal="right"/>
    </xf>
    <xf numFmtId="164" fontId="9" fillId="0" borderId="13" xfId="0" applyNumberFormat="1" applyFont="1" applyBorder="1" applyAlignment="1" applyProtection="1">
      <alignment horizontal="left"/>
    </xf>
    <xf numFmtId="42" fontId="9" fillId="0" borderId="4" xfId="2" applyNumberFormat="1" applyFont="1" applyBorder="1" applyProtection="1"/>
    <xf numFmtId="42" fontId="25" fillId="0" borderId="0" xfId="0" applyNumberFormat="1" applyFont="1" applyProtection="1"/>
    <xf numFmtId="165" fontId="9" fillId="0" borderId="0" xfId="1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164" fontId="9" fillId="0" borderId="0" xfId="0" applyNumberFormat="1" applyFont="1" applyBorder="1" applyProtection="1"/>
    <xf numFmtId="164" fontId="9" fillId="0" borderId="0" xfId="0" applyNumberFormat="1" applyFont="1" applyBorder="1" applyAlignment="1" applyProtection="1">
      <alignment horizontal="center"/>
    </xf>
    <xf numFmtId="0" fontId="25" fillId="0" borderId="0" xfId="0" applyFont="1" applyProtection="1"/>
    <xf numFmtId="165" fontId="7" fillId="0" borderId="0" xfId="1" applyNumberFormat="1" applyFont="1" applyAlignment="1" applyProtection="1">
      <alignment horizontal="left"/>
    </xf>
    <xf numFmtId="164" fontId="9" fillId="0" borderId="3" xfId="0" applyNumberFormat="1" applyFont="1" applyBorder="1" applyProtection="1"/>
    <xf numFmtId="0" fontId="8" fillId="0" borderId="3" xfId="0" applyFont="1" applyBorder="1" applyProtection="1"/>
    <xf numFmtId="164" fontId="9" fillId="0" borderId="0" xfId="0" applyNumberFormat="1" applyFont="1" applyAlignment="1" applyProtection="1">
      <alignment horizontal="left"/>
    </xf>
    <xf numFmtId="164" fontId="9" fillId="0" borderId="13" xfId="2" applyNumberFormat="1" applyFont="1" applyBorder="1" applyAlignment="1" applyProtection="1">
      <alignment horizontal="left"/>
    </xf>
    <xf numFmtId="42" fontId="9" fillId="0" borderId="0" xfId="2" applyNumberFormat="1" applyFont="1" applyBorder="1" applyProtection="1"/>
    <xf numFmtId="42" fontId="9" fillId="0" borderId="4" xfId="2" applyNumberFormat="1" applyFont="1" applyFill="1" applyBorder="1" applyProtection="1"/>
    <xf numFmtId="42" fontId="9" fillId="0" borderId="3" xfId="2" applyNumberFormat="1" applyFont="1" applyFill="1" applyBorder="1" applyProtection="1"/>
    <xf numFmtId="10" fontId="9" fillId="0" borderId="4" xfId="3" quotePrefix="1" applyNumberFormat="1" applyFont="1" applyBorder="1" applyProtection="1"/>
    <xf numFmtId="0" fontId="9" fillId="0" borderId="0" xfId="0" applyFont="1" applyBorder="1" applyProtection="1"/>
    <xf numFmtId="10" fontId="9" fillId="0" borderId="4" xfId="3" applyNumberFormat="1" applyFont="1" applyBorder="1" applyProtection="1"/>
    <xf numFmtId="9" fontId="7" fillId="0" borderId="0" xfId="3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44" fontId="2" fillId="0" borderId="0" xfId="0" applyNumberFormat="1" applyFont="1" applyProtection="1"/>
    <xf numFmtId="10" fontId="9" fillId="0" borderId="0" xfId="3" quotePrefix="1" applyNumberFormat="1" applyFont="1" applyBorder="1" applyProtection="1"/>
    <xf numFmtId="0" fontId="2" fillId="0" borderId="0" xfId="0" applyFont="1" applyAlignment="1" applyProtection="1"/>
    <xf numFmtId="166" fontId="7" fillId="0" borderId="0" xfId="0" applyNumberFormat="1" applyFont="1" applyAlignment="1" applyProtection="1">
      <alignment horizontal="center"/>
    </xf>
    <xf numFmtId="0" fontId="6" fillId="0" borderId="0" xfId="0" applyFont="1" applyBorder="1" applyProtection="1"/>
    <xf numFmtId="42" fontId="9" fillId="0" borderId="1" xfId="2" applyNumberFormat="1" applyFont="1" applyBorder="1" applyProtection="1"/>
    <xf numFmtId="42" fontId="9" fillId="0" borderId="0" xfId="1" applyNumberFormat="1" applyFont="1" applyProtection="1"/>
    <xf numFmtId="42" fontId="9" fillId="0" borderId="3" xfId="2" applyNumberFormat="1" applyFont="1" applyBorder="1" applyProtection="1"/>
    <xf numFmtId="0" fontId="2" fillId="0" borderId="0" xfId="0" applyFont="1" applyFill="1" applyProtection="1"/>
    <xf numFmtId="164" fontId="2" fillId="0" borderId="0" xfId="0" applyNumberFormat="1" applyFont="1" applyProtection="1"/>
    <xf numFmtId="164" fontId="9" fillId="0" borderId="0" xfId="2" applyNumberFormat="1" applyFont="1" applyBorder="1" applyProtection="1"/>
    <xf numFmtId="164" fontId="9" fillId="0" borderId="0" xfId="2" applyNumberFormat="1" applyFont="1" applyProtection="1"/>
    <xf numFmtId="165" fontId="9" fillId="0" borderId="0" xfId="1" applyNumberFormat="1" applyFont="1" applyProtection="1"/>
    <xf numFmtId="6" fontId="9" fillId="0" borderId="0" xfId="2" applyNumberFormat="1" applyFont="1" applyBorder="1" applyProtection="1"/>
    <xf numFmtId="49" fontId="7" fillId="0" borderId="0" xfId="0" quotePrefix="1" applyNumberFormat="1" applyFont="1" applyProtection="1"/>
    <xf numFmtId="166" fontId="7" fillId="0" borderId="0" xfId="0" applyNumberFormat="1" applyFont="1" applyAlignment="1" applyProtection="1"/>
    <xf numFmtId="0" fontId="9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10" fontId="9" fillId="0" borderId="1" xfId="3" applyNumberFormat="1" applyFont="1" applyFill="1" applyBorder="1" applyProtection="1"/>
    <xf numFmtId="10" fontId="9" fillId="0" borderId="0" xfId="3" applyNumberFormat="1" applyFont="1" applyAlignment="1" applyProtection="1">
      <alignment horizontal="center"/>
    </xf>
    <xf numFmtId="10" fontId="9" fillId="0" borderId="0" xfId="3" applyNumberFormat="1" applyFont="1" applyProtection="1"/>
    <xf numFmtId="10" fontId="9" fillId="0" borderId="1" xfId="3" applyNumberFormat="1" applyFont="1" applyBorder="1" applyProtection="1"/>
    <xf numFmtId="10" fontId="9" fillId="0" borderId="0" xfId="3" applyNumberFormat="1" applyFont="1" applyBorder="1" applyProtection="1"/>
    <xf numFmtId="43" fontId="8" fillId="0" borderId="0" xfId="1" applyFont="1" applyProtection="1"/>
    <xf numFmtId="10" fontId="9" fillId="0" borderId="0" xfId="3" applyNumberFormat="1" applyFont="1" applyBorder="1" applyAlignment="1" applyProtection="1">
      <alignment horizontal="center"/>
    </xf>
    <xf numFmtId="42" fontId="9" fillId="0" borderId="4" xfId="3" applyNumberFormat="1" applyFont="1" applyBorder="1" applyProtection="1"/>
    <xf numFmtId="10" fontId="9" fillId="0" borderId="0" xfId="3" applyNumberFormat="1" applyFont="1" applyFill="1" applyBorder="1" applyProtection="1"/>
    <xf numFmtId="10" fontId="8" fillId="0" borderId="0" xfId="0" applyNumberFormat="1" applyFont="1" applyProtection="1"/>
    <xf numFmtId="42" fontId="9" fillId="0" borderId="0" xfId="0" applyNumberFormat="1" applyFont="1" applyBorder="1" applyProtection="1"/>
    <xf numFmtId="10" fontId="9" fillId="0" borderId="3" xfId="3" applyNumberFormat="1" applyFont="1" applyFill="1" applyBorder="1" applyProtection="1"/>
    <xf numFmtId="0" fontId="15" fillId="0" borderId="0" xfId="0" applyFont="1" applyAlignment="1" applyProtection="1"/>
    <xf numFmtId="0" fontId="9" fillId="0" borderId="6" xfId="0" applyFont="1" applyBorder="1" applyProtection="1"/>
    <xf numFmtId="0" fontId="9" fillId="0" borderId="3" xfId="0" applyFont="1" applyBorder="1" applyProtection="1"/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0" xfId="0" applyFont="1" applyFill="1" applyBorder="1" applyProtection="1"/>
    <xf numFmtId="0" fontId="9" fillId="0" borderId="0" xfId="0" quotePrefix="1" applyFont="1" applyProtection="1"/>
    <xf numFmtId="42" fontId="9" fillId="0" borderId="3" xfId="1" applyNumberFormat="1" applyFont="1" applyFill="1" applyBorder="1" applyProtection="1"/>
    <xf numFmtId="165" fontId="9" fillId="0" borderId="0" xfId="1" applyNumberFormat="1" applyFont="1" applyBorder="1" applyProtection="1"/>
    <xf numFmtId="165" fontId="9" fillId="0" borderId="3" xfId="1" applyNumberFormat="1" applyFont="1" applyFill="1" applyBorder="1" applyProtection="1"/>
    <xf numFmtId="42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42" fontId="9" fillId="0" borderId="0" xfId="1" applyNumberFormat="1" applyFont="1" applyBorder="1" applyProtection="1"/>
    <xf numFmtId="0" fontId="7" fillId="0" borderId="0" xfId="0" applyFont="1" applyFill="1" applyBorder="1" applyProtection="1"/>
    <xf numFmtId="165" fontId="9" fillId="0" borderId="12" xfId="1" applyNumberFormat="1" applyFont="1" applyFill="1" applyBorder="1" applyProtection="1"/>
    <xf numFmtId="0" fontId="19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9" fillId="0" borderId="3" xfId="0" applyFont="1" applyBorder="1" applyAlignment="1" applyProtection="1"/>
    <xf numFmtId="0" fontId="7" fillId="0" borderId="3" xfId="0" applyFont="1" applyBorder="1" applyAlignment="1" applyProtection="1">
      <alignment horizontal="left"/>
    </xf>
    <xf numFmtId="0" fontId="1" fillId="0" borderId="0" xfId="0" applyFont="1" applyProtection="1"/>
    <xf numFmtId="9" fontId="9" fillId="0" borderId="1" xfId="3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left"/>
    </xf>
    <xf numFmtId="0" fontId="7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4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justify"/>
    </xf>
    <xf numFmtId="0" fontId="7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8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9" fillId="2" borderId="1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</xf>
    <xf numFmtId="0" fontId="15" fillId="0" borderId="0" xfId="0" applyNumberFormat="1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indent="1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9" fillId="2" borderId="5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9F1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14</xdr:row>
      <xdr:rowOff>28575</xdr:rowOff>
    </xdr:from>
    <xdr:to>
      <xdr:col>7</xdr:col>
      <xdr:colOff>228600</xdr:colOff>
      <xdr:row>23</xdr:row>
      <xdr:rowOff>180975</xdr:rowOff>
    </xdr:to>
    <xdr:pic>
      <xdr:nvPicPr>
        <xdr:cNvPr id="1028" name="Picture 2" descr="State Seal 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lum bright="13000"/>
        </a:blip>
        <a:srcRect l="14662" t="3422" r="15543" b="4943"/>
        <a:stretch>
          <a:fillRect/>
        </a:stretch>
      </xdr:blipFill>
      <xdr:spPr bwMode="auto">
        <a:xfrm>
          <a:off x="2552700" y="4105275"/>
          <a:ext cx="2352675" cy="2295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35</xdr:row>
          <xdr:rowOff>104775</xdr:rowOff>
        </xdr:from>
        <xdr:to>
          <xdr:col>10</xdr:col>
          <xdr:colOff>200025</xdr:colOff>
          <xdr:row>74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89"/>
  <sheetViews>
    <sheetView tabSelected="1" view="pageBreakPreview" topLeftCell="A34" zoomScaleNormal="100" zoomScaleSheetLayoutView="100" workbookViewId="0">
      <selection activeCell="B7" sqref="B7:J7"/>
    </sheetView>
  </sheetViews>
  <sheetFormatPr defaultRowHeight="12.75"/>
  <cols>
    <col min="1" max="1" width="6.42578125" style="29" customWidth="1"/>
    <col min="2" max="2" width="5.7109375" style="29" customWidth="1"/>
    <col min="3" max="4" width="10.7109375" style="29" customWidth="1"/>
    <col min="5" max="5" width="11.7109375" style="29" customWidth="1"/>
    <col min="6" max="9" width="10.7109375" style="29" customWidth="1"/>
    <col min="10" max="10" width="12.140625" style="29" customWidth="1"/>
    <col min="11" max="11" width="6.7109375" style="29" customWidth="1"/>
    <col min="12" max="16384" width="9.140625" style="29"/>
  </cols>
  <sheetData>
    <row r="1" spans="1:11" ht="30">
      <c r="B1" s="30"/>
    </row>
    <row r="2" spans="1:11" ht="27">
      <c r="B2" s="174" t="s">
        <v>92</v>
      </c>
      <c r="C2" s="174"/>
      <c r="D2" s="174"/>
      <c r="E2" s="174"/>
      <c r="F2" s="174"/>
      <c r="G2" s="174"/>
      <c r="H2" s="174"/>
      <c r="I2" s="174"/>
      <c r="J2" s="174"/>
    </row>
    <row r="3" spans="1:11" ht="27" customHeight="1">
      <c r="A3" s="31"/>
      <c r="B3" s="173" t="s">
        <v>303</v>
      </c>
      <c r="C3" s="173"/>
      <c r="D3" s="173"/>
      <c r="E3" s="173"/>
      <c r="F3" s="173"/>
      <c r="G3" s="173"/>
      <c r="H3" s="173"/>
      <c r="I3" s="173"/>
      <c r="J3" s="173"/>
      <c r="K3" s="31"/>
    </row>
    <row r="4" spans="1:11" ht="25.5">
      <c r="B4" s="173" t="s">
        <v>239</v>
      </c>
      <c r="C4" s="173"/>
      <c r="D4" s="173"/>
      <c r="E4" s="173"/>
      <c r="F4" s="173"/>
      <c r="G4" s="173"/>
      <c r="H4" s="173"/>
      <c r="I4" s="173"/>
      <c r="J4" s="173"/>
    </row>
    <row r="5" spans="1:11" ht="25.5">
      <c r="B5" s="173" t="s">
        <v>273</v>
      </c>
      <c r="C5" s="173"/>
      <c r="D5" s="173"/>
      <c r="E5" s="173"/>
      <c r="F5" s="173"/>
      <c r="G5" s="173"/>
      <c r="H5" s="173"/>
      <c r="I5" s="173"/>
      <c r="J5" s="173"/>
    </row>
    <row r="6" spans="1:11" ht="30">
      <c r="B6" s="32"/>
    </row>
    <row r="7" spans="1:11" ht="30">
      <c r="B7" s="175"/>
      <c r="C7" s="175"/>
      <c r="D7" s="175"/>
      <c r="E7" s="175"/>
      <c r="F7" s="175"/>
      <c r="G7" s="175"/>
      <c r="H7" s="175"/>
      <c r="I7" s="175"/>
      <c r="J7" s="175"/>
    </row>
    <row r="8" spans="1:11" ht="15.75" customHeight="1">
      <c r="B8" s="176" t="s">
        <v>140</v>
      </c>
      <c r="C8" s="176"/>
      <c r="D8" s="176"/>
      <c r="E8" s="176"/>
      <c r="F8" s="176"/>
      <c r="G8" s="176"/>
      <c r="H8" s="176"/>
      <c r="I8" s="176"/>
      <c r="J8" s="176"/>
    </row>
    <row r="9" spans="1:11" ht="22.5">
      <c r="B9" s="33"/>
    </row>
    <row r="10" spans="1:11" ht="15.75">
      <c r="C10" s="34"/>
      <c r="D10" s="34"/>
      <c r="E10" s="34"/>
      <c r="F10" s="34"/>
      <c r="G10" s="34"/>
      <c r="H10" s="34"/>
      <c r="I10" s="34"/>
      <c r="J10" s="34"/>
    </row>
    <row r="11" spans="1:11" ht="15.75">
      <c r="B11" s="35"/>
    </row>
    <row r="12" spans="1:11" ht="18.75">
      <c r="B12" s="36"/>
    </row>
    <row r="13" spans="1:11" ht="18.75">
      <c r="B13" s="36"/>
    </row>
    <row r="14" spans="1:11" ht="18.75">
      <c r="B14" s="36"/>
    </row>
    <row r="15" spans="1:11" ht="18.75">
      <c r="B15" s="36"/>
    </row>
    <row r="16" spans="1:11" ht="18.75">
      <c r="B16" s="36"/>
    </row>
    <row r="17" spans="2:10" ht="18.75">
      <c r="B17" s="36"/>
    </row>
    <row r="18" spans="2:10" ht="18.75">
      <c r="B18" s="36"/>
    </row>
    <row r="19" spans="2:10" ht="18.75">
      <c r="B19" s="36"/>
    </row>
    <row r="20" spans="2:10" ht="18.75">
      <c r="B20" s="36"/>
    </row>
    <row r="21" spans="2:10" ht="18.75">
      <c r="B21" s="36"/>
    </row>
    <row r="22" spans="2:10" ht="18.75">
      <c r="B22" s="36"/>
    </row>
    <row r="23" spans="2:10" ht="18.75">
      <c r="B23" s="36"/>
    </row>
    <row r="24" spans="2:10" ht="18.75">
      <c r="B24" s="36"/>
    </row>
    <row r="25" spans="2:10" ht="15.75">
      <c r="B25" s="37"/>
    </row>
    <row r="26" spans="2:10" ht="15.75">
      <c r="B26" s="37"/>
    </row>
    <row r="27" spans="2:10" ht="15.75">
      <c r="B27" s="37"/>
    </row>
    <row r="28" spans="2:10" ht="15.75">
      <c r="B28" s="37"/>
    </row>
    <row r="29" spans="2:10" ht="15.75">
      <c r="B29" s="37"/>
    </row>
    <row r="30" spans="2:10" ht="15.75">
      <c r="B30" s="37"/>
    </row>
    <row r="31" spans="2:10" ht="15.75">
      <c r="B31" s="37"/>
    </row>
    <row r="32" spans="2:10" ht="20.25" customHeight="1">
      <c r="B32" s="177" t="s">
        <v>180</v>
      </c>
      <c r="C32" s="177"/>
      <c r="D32" s="177"/>
      <c r="E32" s="177"/>
      <c r="F32" s="177"/>
      <c r="G32" s="177"/>
      <c r="H32" s="177"/>
      <c r="I32" s="177"/>
      <c r="J32" s="177"/>
    </row>
    <row r="33" spans="1:11" ht="18.75">
      <c r="B33" s="38"/>
    </row>
    <row r="34" spans="1:11" ht="20.25">
      <c r="B34" s="172" t="s">
        <v>92</v>
      </c>
      <c r="C34" s="172"/>
      <c r="D34" s="172"/>
      <c r="E34" s="172"/>
      <c r="F34" s="172"/>
      <c r="G34" s="172"/>
      <c r="H34" s="172"/>
      <c r="I34" s="172"/>
      <c r="J34" s="172"/>
    </row>
    <row r="35" spans="1:11" ht="20.25">
      <c r="B35" s="172" t="s">
        <v>273</v>
      </c>
      <c r="C35" s="172"/>
      <c r="D35" s="172"/>
      <c r="E35" s="172"/>
      <c r="F35" s="172"/>
      <c r="G35" s="172"/>
      <c r="H35" s="172"/>
      <c r="I35" s="172"/>
      <c r="J35" s="172"/>
    </row>
    <row r="36" spans="1:11" ht="20.25">
      <c r="B36" s="39"/>
      <c r="C36" s="39"/>
      <c r="D36" s="39"/>
      <c r="E36" s="39"/>
      <c r="F36" s="39"/>
      <c r="G36" s="39"/>
      <c r="H36" s="39"/>
      <c r="I36" s="39"/>
      <c r="J36" s="39"/>
    </row>
    <row r="37" spans="1:11" ht="20.25">
      <c r="A37" s="40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20.25">
      <c r="B38" s="39"/>
      <c r="C38" s="39"/>
      <c r="D38" s="39"/>
      <c r="E38" s="39"/>
      <c r="F38" s="39"/>
      <c r="G38" s="39"/>
      <c r="H38" s="39"/>
      <c r="I38" s="39"/>
      <c r="J38" s="39"/>
    </row>
    <row r="39" spans="1:11" ht="15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s="41" customFormat="1" ht="15.75"/>
    <row r="42" spans="1:11" s="41" customFormat="1" ht="15.75"/>
    <row r="43" spans="1:11" s="41" customFormat="1" ht="15.75"/>
    <row r="44" spans="1:11" s="41" customFormat="1" ht="15.75"/>
    <row r="45" spans="1:11" ht="15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15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15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5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5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5.75"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.75"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5.75"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5.75"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5.75"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15.75"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ht="15.75"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ht="15.75"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15.75"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15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15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1" ht="15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5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5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5.75">
      <c r="A64" s="41"/>
      <c r="B64" s="41"/>
      <c r="C64" s="41"/>
      <c r="D64" s="41"/>
      <c r="E64" s="41"/>
      <c r="F64" s="41"/>
      <c r="G64" s="41"/>
      <c r="H64" s="41"/>
      <c r="I64" s="41"/>
      <c r="J64" s="41"/>
    </row>
    <row r="65" spans="1:11" ht="15.75">
      <c r="A65" s="41"/>
      <c r="B65" s="42"/>
      <c r="C65" s="42"/>
      <c r="D65" s="42"/>
      <c r="E65" s="42"/>
      <c r="F65" s="42"/>
      <c r="G65" s="42"/>
      <c r="H65" s="42"/>
      <c r="I65" s="41"/>
      <c r="J65" s="41"/>
    </row>
    <row r="66" spans="1:11" ht="15.75">
      <c r="A66" s="41"/>
      <c r="B66" s="41"/>
      <c r="C66" s="41"/>
      <c r="D66" s="41"/>
      <c r="E66" s="41"/>
      <c r="F66" s="41"/>
      <c r="G66" s="41"/>
      <c r="H66" s="41"/>
      <c r="I66" s="41"/>
      <c r="J66" s="41"/>
    </row>
    <row r="67" spans="1:11" ht="15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5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5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5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5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5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5.75">
      <c r="A73" s="41"/>
      <c r="B73" s="43"/>
      <c r="C73" s="44"/>
      <c r="D73" s="43"/>
      <c r="E73" s="43"/>
      <c r="F73" s="43"/>
      <c r="G73" s="43"/>
      <c r="H73" s="43"/>
      <c r="I73" s="37"/>
      <c r="J73" s="41"/>
      <c r="K73" s="41"/>
    </row>
    <row r="74" spans="1:11" ht="15.75">
      <c r="A74" s="41"/>
      <c r="B74" s="43"/>
      <c r="C74" s="44"/>
      <c r="D74" s="43"/>
      <c r="E74" s="43"/>
      <c r="F74" s="43"/>
      <c r="G74" s="43"/>
      <c r="H74" s="43"/>
      <c r="I74" s="37"/>
      <c r="J74" s="41"/>
      <c r="K74" s="41"/>
    </row>
    <row r="75" spans="1:11" ht="15.75">
      <c r="A75" s="41"/>
      <c r="B75" s="43"/>
      <c r="C75" s="44"/>
      <c r="D75" s="43"/>
      <c r="E75" s="43"/>
      <c r="F75" s="43"/>
      <c r="G75" s="43"/>
      <c r="H75" s="43"/>
      <c r="I75" s="37"/>
      <c r="J75" s="41"/>
      <c r="K75" s="41"/>
    </row>
    <row r="76" spans="1:11" ht="15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5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5.75">
      <c r="A78" s="41"/>
      <c r="B78" s="41"/>
      <c r="D78" s="41"/>
      <c r="E78" s="41"/>
      <c r="F78" s="41"/>
      <c r="G78" s="41"/>
      <c r="H78" s="41"/>
      <c r="I78" s="41"/>
      <c r="J78" s="41"/>
      <c r="K78" s="41"/>
    </row>
    <row r="79" spans="1:11" ht="15.75">
      <c r="A79" s="41"/>
      <c r="B79" s="41"/>
      <c r="D79" s="41"/>
      <c r="E79" s="41"/>
      <c r="F79" s="41"/>
      <c r="G79" s="41"/>
      <c r="H79" s="41"/>
      <c r="I79" s="41"/>
      <c r="J79" s="41"/>
      <c r="K79" s="41"/>
    </row>
    <row r="80" spans="1:11" ht="15.75">
      <c r="A80" s="41"/>
      <c r="B80" s="41"/>
      <c r="D80" s="41"/>
      <c r="E80" s="41"/>
      <c r="F80" s="41"/>
      <c r="G80" s="41"/>
      <c r="H80" s="41"/>
      <c r="I80" s="41"/>
      <c r="J80" s="41"/>
      <c r="K80" s="41"/>
    </row>
    <row r="81" spans="1:11" ht="15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5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5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5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5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5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5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5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5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</sheetData>
  <sheetProtection algorithmName="SHA-512" hashValue="rttMgpJkE+gotshAnKUTe+yHXKOF6SjsWD77XavXRJA4OI4FnhnCtI351JLZHH7O52DchAc86lK0A1C5ocN3hw==" saltValue="Z+EAvVBnqVSnexGHm7wrUA==" spinCount="100000" sheet="1" scenarios="1" formatColumns="0" selectLockedCells="1" pivotTables="0"/>
  <mergeCells count="9">
    <mergeCell ref="B35:J35"/>
    <mergeCell ref="B34:J34"/>
    <mergeCell ref="B4:J4"/>
    <mergeCell ref="B2:J2"/>
    <mergeCell ref="B7:J7"/>
    <mergeCell ref="B8:J8"/>
    <mergeCell ref="B3:J3"/>
    <mergeCell ref="B5:J5"/>
    <mergeCell ref="B32:J32"/>
  </mergeCells>
  <phoneticPr fontId="11" type="noConversion"/>
  <printOptions horizontalCentered="1"/>
  <pageMargins left="0.5" right="0.5" top="1" bottom="0.5" header="0.25" footer="0.25"/>
  <pageSetup scale="85" orientation="portrait" r:id="rId1"/>
  <headerFooter alignWithMargins="0">
    <oddHeader>&amp;RSimplified Rate Change Application
Waste Water Class A or B - Instructions</oddHeader>
    <oddFooter>&amp;L&amp;8Simplified Rate Change Application
Revised January 2016</oddFooter>
  </headerFooter>
  <rowBreaks count="1" manualBreakCount="1">
    <brk id="33" max="10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238125</xdr:colOff>
                <xdr:row>35</xdr:row>
                <xdr:rowOff>104775</xdr:rowOff>
              </from>
              <to>
                <xdr:col>10</xdr:col>
                <xdr:colOff>200025</xdr:colOff>
                <xdr:row>74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N43"/>
  <sheetViews>
    <sheetView view="pageBreakPreview" zoomScale="90" zoomScaleNormal="100" zoomScaleSheetLayoutView="90" workbookViewId="0">
      <selection activeCell="D8" sqref="D8:F8"/>
    </sheetView>
  </sheetViews>
  <sheetFormatPr defaultRowHeight="15.75"/>
  <cols>
    <col min="1" max="1" width="3.42578125" style="41" customWidth="1"/>
    <col min="2" max="2" width="4" style="41" customWidth="1"/>
    <col min="3" max="3" width="6.140625" style="41" customWidth="1"/>
    <col min="4" max="4" width="7.140625" style="41" customWidth="1"/>
    <col min="5" max="5" width="11.85546875" style="41" customWidth="1"/>
    <col min="6" max="6" width="27" style="41" customWidth="1"/>
    <col min="7" max="7" width="6.28515625" style="41" customWidth="1"/>
    <col min="8" max="8" width="7.85546875" style="41" customWidth="1"/>
    <col min="9" max="9" width="23.7109375" style="41" customWidth="1"/>
    <col min="10" max="10" width="3.42578125" style="41" customWidth="1"/>
    <col min="11" max="11" width="11.7109375" style="41" customWidth="1"/>
    <col min="12" max="16384" width="9.140625" style="41"/>
  </cols>
  <sheetData>
    <row r="1" spans="2:14" ht="21" thickBot="1">
      <c r="B1" s="172"/>
      <c r="C1" s="172"/>
      <c r="D1" s="172"/>
      <c r="E1" s="172"/>
      <c r="F1" s="172"/>
      <c r="G1" s="172"/>
      <c r="H1" s="172"/>
      <c r="I1" s="172"/>
      <c r="K1" s="145"/>
      <c r="L1" s="145"/>
      <c r="M1" s="145"/>
    </row>
    <row r="2" spans="2:14">
      <c r="B2" s="197" t="s">
        <v>105</v>
      </c>
      <c r="C2" s="198"/>
      <c r="D2" s="198"/>
      <c r="E2" s="198"/>
      <c r="F2" s="198"/>
      <c r="G2" s="198"/>
      <c r="H2" s="198"/>
      <c r="I2" s="199"/>
      <c r="K2" s="81"/>
      <c r="L2" s="81"/>
      <c r="M2" s="81"/>
      <c r="N2" s="81"/>
    </row>
    <row r="3" spans="2:14">
      <c r="B3" s="200" t="s">
        <v>106</v>
      </c>
      <c r="C3" s="201"/>
      <c r="D3" s="201"/>
      <c r="E3" s="201"/>
      <c r="F3" s="201"/>
      <c r="G3" s="201"/>
      <c r="H3" s="201"/>
      <c r="I3" s="202"/>
      <c r="K3" s="81"/>
      <c r="L3" s="81"/>
      <c r="M3" s="81"/>
      <c r="N3" s="81"/>
    </row>
    <row r="4" spans="2:14" ht="16.5" thickBot="1">
      <c r="B4" s="203" t="s">
        <v>107</v>
      </c>
      <c r="C4" s="204"/>
      <c r="D4" s="204"/>
      <c r="E4" s="204"/>
      <c r="F4" s="204"/>
      <c r="G4" s="204"/>
      <c r="H4" s="204"/>
      <c r="I4" s="205"/>
      <c r="K4" s="81"/>
      <c r="L4" s="81"/>
      <c r="M4" s="81"/>
      <c r="N4" s="81"/>
    </row>
    <row r="5" spans="2:14">
      <c r="B5" s="81"/>
      <c r="C5" s="81"/>
      <c r="D5" s="81"/>
      <c r="E5" s="81"/>
      <c r="F5" s="81"/>
      <c r="G5" s="81"/>
      <c r="H5" s="81"/>
      <c r="I5" s="81"/>
      <c r="K5" s="81"/>
      <c r="L5" s="81"/>
      <c r="M5" s="81"/>
      <c r="N5" s="81"/>
    </row>
    <row r="6" spans="2:14">
      <c r="B6" s="81"/>
      <c r="C6" s="81"/>
      <c r="D6" s="81"/>
      <c r="E6" s="81"/>
      <c r="F6" s="81"/>
      <c r="G6" s="81"/>
      <c r="H6" s="81"/>
      <c r="I6" s="81"/>
      <c r="K6" s="81"/>
      <c r="L6" s="81"/>
      <c r="M6" s="81"/>
      <c r="N6" s="81"/>
    </row>
    <row r="7" spans="2:14">
      <c r="B7" s="170"/>
      <c r="C7" s="170"/>
      <c r="D7" s="170"/>
      <c r="E7" s="170"/>
    </row>
    <row r="8" spans="2:14">
      <c r="B8" s="196" t="s">
        <v>114</v>
      </c>
      <c r="C8" s="196"/>
      <c r="D8" s="190"/>
      <c r="E8" s="190"/>
      <c r="F8" s="190"/>
      <c r="G8" s="41" t="s">
        <v>82</v>
      </c>
    </row>
    <row r="9" spans="2:14" ht="14.25" customHeight="1">
      <c r="G9" s="170"/>
    </row>
    <row r="10" spans="2:14" ht="16.5" customHeight="1">
      <c r="B10" s="196" t="s">
        <v>84</v>
      </c>
      <c r="C10" s="196"/>
      <c r="D10" s="190"/>
      <c r="E10" s="190"/>
      <c r="F10" s="190"/>
      <c r="G10" s="41" t="s">
        <v>82</v>
      </c>
    </row>
    <row r="11" spans="2:14" ht="16.5" customHeight="1">
      <c r="B11" s="170"/>
      <c r="C11" s="170"/>
      <c r="D11" s="170"/>
      <c r="E11" s="170"/>
      <c r="F11" s="5"/>
    </row>
    <row r="12" spans="2:14" ht="17.25" customHeight="1">
      <c r="C12" s="45" t="s">
        <v>83</v>
      </c>
      <c r="D12" s="190"/>
      <c r="E12" s="190"/>
      <c r="F12" s="190"/>
      <c r="G12" s="41" t="s">
        <v>174</v>
      </c>
    </row>
    <row r="13" spans="2:14">
      <c r="D13" s="34" t="s">
        <v>173</v>
      </c>
      <c r="E13" s="34"/>
      <c r="F13" s="34"/>
      <c r="G13" s="34"/>
    </row>
    <row r="14" spans="2:14">
      <c r="B14" s="170"/>
      <c r="C14" s="170"/>
      <c r="D14" s="170"/>
      <c r="E14" s="170"/>
    </row>
    <row r="15" spans="2:14">
      <c r="B15" s="170" t="s">
        <v>108</v>
      </c>
      <c r="C15" s="41" t="s">
        <v>198</v>
      </c>
      <c r="E15" s="170"/>
    </row>
    <row r="16" spans="2:14">
      <c r="B16" s="170"/>
      <c r="C16" s="41" t="s">
        <v>199</v>
      </c>
      <c r="E16" s="170"/>
    </row>
    <row r="17" spans="2:9">
      <c r="B17" s="170"/>
      <c r="C17" s="41" t="s">
        <v>200</v>
      </c>
      <c r="E17" s="170"/>
    </row>
    <row r="18" spans="2:9" ht="10.5" customHeight="1">
      <c r="B18" s="170"/>
      <c r="C18" s="170"/>
      <c r="D18" s="170"/>
      <c r="E18" s="170"/>
    </row>
    <row r="19" spans="2:9">
      <c r="B19" s="170" t="s">
        <v>109</v>
      </c>
      <c r="C19" s="41" t="s">
        <v>195</v>
      </c>
      <c r="E19" s="170"/>
    </row>
    <row r="20" spans="2:9">
      <c r="B20" s="170"/>
      <c r="C20" s="41" t="s">
        <v>196</v>
      </c>
      <c r="E20" s="170"/>
    </row>
    <row r="21" spans="2:9">
      <c r="B21" s="170"/>
      <c r="C21" s="41" t="s">
        <v>197</v>
      </c>
      <c r="E21" s="170"/>
    </row>
    <row r="22" spans="2:9">
      <c r="B22" s="170"/>
      <c r="C22" s="41" t="s">
        <v>235</v>
      </c>
      <c r="E22" s="170"/>
    </row>
    <row r="23" spans="2:9" ht="10.5" customHeight="1">
      <c r="B23" s="170"/>
      <c r="C23" s="170"/>
      <c r="D23" s="170"/>
      <c r="E23" s="170"/>
    </row>
    <row r="24" spans="2:9">
      <c r="B24" s="170" t="s">
        <v>110</v>
      </c>
      <c r="C24" s="41" t="s">
        <v>309</v>
      </c>
      <c r="E24" s="170"/>
    </row>
    <row r="25" spans="2:9">
      <c r="B25" s="170"/>
      <c r="C25" s="41" t="s">
        <v>310</v>
      </c>
      <c r="E25" s="170"/>
    </row>
    <row r="26" spans="2:9">
      <c r="B26" s="170"/>
      <c r="C26" s="41" t="s">
        <v>311</v>
      </c>
      <c r="E26" s="170"/>
    </row>
    <row r="27" spans="2:9">
      <c r="B27" s="170"/>
      <c r="C27" s="41" t="s">
        <v>312</v>
      </c>
      <c r="E27" s="170"/>
    </row>
    <row r="28" spans="2:9">
      <c r="B28" s="170"/>
      <c r="E28" s="170"/>
    </row>
    <row r="29" spans="2:9">
      <c r="B29" s="170" t="s">
        <v>111</v>
      </c>
      <c r="C29" s="41" t="s">
        <v>208</v>
      </c>
      <c r="E29" s="170"/>
    </row>
    <row r="30" spans="2:9">
      <c r="B30" s="170"/>
      <c r="C30" s="41" t="s">
        <v>232</v>
      </c>
      <c r="E30" s="170"/>
      <c r="G30" s="195" t="str">
        <f>IF('SWR-Cover'!B7=0,"",'SWR-Cover'!B7)</f>
        <v/>
      </c>
      <c r="H30" s="195"/>
      <c r="I30" s="195"/>
    </row>
    <row r="31" spans="2:9">
      <c r="B31" s="170"/>
      <c r="C31" s="41" t="s">
        <v>236</v>
      </c>
      <c r="E31" s="170"/>
    </row>
    <row r="32" spans="2:9">
      <c r="B32" s="170"/>
      <c r="E32" s="170"/>
    </row>
    <row r="33" spans="2:9">
      <c r="B33" s="170"/>
      <c r="C33" s="170"/>
      <c r="D33" s="170"/>
      <c r="E33" s="170"/>
    </row>
    <row r="34" spans="2:9">
      <c r="G34" s="190"/>
      <c r="H34" s="190"/>
      <c r="I34" s="190"/>
    </row>
    <row r="35" spans="2:9">
      <c r="G35" s="41" t="s">
        <v>79</v>
      </c>
    </row>
    <row r="36" spans="2:9">
      <c r="G36" s="190"/>
      <c r="H36" s="190"/>
      <c r="I36" s="190"/>
    </row>
    <row r="37" spans="2:9">
      <c r="G37" s="41" t="s">
        <v>80</v>
      </c>
    </row>
    <row r="38" spans="2:9">
      <c r="B38" s="170"/>
      <c r="C38" s="170"/>
      <c r="D38" s="170"/>
      <c r="E38" s="170"/>
    </row>
    <row r="39" spans="2:9">
      <c r="B39" s="50" t="s">
        <v>112</v>
      </c>
    </row>
    <row r="40" spans="2:9">
      <c r="B40" s="41" t="s">
        <v>115</v>
      </c>
      <c r="C40" s="190"/>
      <c r="D40" s="190"/>
      <c r="E40" s="41" t="s">
        <v>116</v>
      </c>
      <c r="F40" s="11"/>
    </row>
    <row r="42" spans="2:9">
      <c r="B42" s="190"/>
      <c r="C42" s="190"/>
      <c r="D42" s="190"/>
      <c r="E42" s="190"/>
      <c r="F42" s="190"/>
    </row>
    <row r="43" spans="2:9">
      <c r="B43" s="41" t="s">
        <v>113</v>
      </c>
    </row>
  </sheetData>
  <sheetProtection algorithmName="SHA-512" hashValue="q8KevTdWwYXQijSMFro5dQiI0X3LbJCo+Zw3YEKRN4FjetOVqMNXS765sxGS7JoxsxnOS6spt/SK7USbId2DQQ==" saltValue="5AxNmmKbg/gXJVFtnqpl6g==" spinCount="100000" sheet="1" scenarios="1" formatColumns="0" selectLockedCells="1" pivotTables="0"/>
  <mergeCells count="14">
    <mergeCell ref="B1:I1"/>
    <mergeCell ref="D12:F12"/>
    <mergeCell ref="B8:C8"/>
    <mergeCell ref="B10:C10"/>
    <mergeCell ref="B2:I2"/>
    <mergeCell ref="B3:I3"/>
    <mergeCell ref="B4:I4"/>
    <mergeCell ref="D8:F8"/>
    <mergeCell ref="D10:F10"/>
    <mergeCell ref="G30:I30"/>
    <mergeCell ref="C40:D40"/>
    <mergeCell ref="B42:F42"/>
    <mergeCell ref="G34:I34"/>
    <mergeCell ref="G36:I36"/>
  </mergeCells>
  <phoneticPr fontId="11" type="noConversion"/>
  <printOptions horizontalCentered="1"/>
  <pageMargins left="0.5" right="0.5" top="1" bottom="0.5" header="0.25" footer="0.4"/>
  <pageSetup scale="85" orientation="portrait" r:id="rId1"/>
  <headerFooter alignWithMargins="0">
    <oddHeader>&amp;RSimplified Rate Change Application
Waste Water Class A or B -  Form I</oddHeader>
    <oddFooter>&amp;L&amp;8Simplified Rate Change Application
Revised January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8"/>
  <sheetViews>
    <sheetView view="pageBreakPreview" zoomScaleNormal="100" zoomScaleSheetLayoutView="100" workbookViewId="0">
      <selection activeCell="G4" sqref="G4"/>
    </sheetView>
  </sheetViews>
  <sheetFormatPr defaultRowHeight="12.75"/>
  <cols>
    <col min="1" max="1" width="4.140625" style="29" customWidth="1"/>
    <col min="2" max="4" width="10.85546875" style="29" customWidth="1"/>
    <col min="5" max="5" width="14.42578125" style="29" customWidth="1"/>
    <col min="6" max="6" width="5" style="29" customWidth="1"/>
    <col min="7" max="8" width="10.85546875" style="29" customWidth="1"/>
    <col min="9" max="9" width="13.28515625" style="29" customWidth="1"/>
    <col min="10" max="10" width="4.140625" style="29" customWidth="1"/>
    <col min="11" max="16384" width="9.140625" style="29"/>
  </cols>
  <sheetData>
    <row r="1" spans="1:10" ht="20.25">
      <c r="A1" s="172" t="s">
        <v>92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20.25">
      <c r="A2" s="172" t="s">
        <v>273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0.5" customHeight="1">
      <c r="A3" s="172" t="str">
        <f>IF(B11=0,"",B11)</f>
        <v/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5.75">
      <c r="A4" s="34"/>
      <c r="B4" s="34"/>
      <c r="C4" s="34"/>
      <c r="D4" s="41"/>
      <c r="E4" s="41"/>
      <c r="F4" s="45" t="s">
        <v>163</v>
      </c>
      <c r="G4" s="6"/>
      <c r="H4" s="34"/>
      <c r="I4" s="34"/>
      <c r="J4" s="34"/>
    </row>
    <row r="5" spans="1:10" ht="15.75">
      <c r="A5" s="46"/>
      <c r="B5" s="34"/>
      <c r="C5" s="34"/>
      <c r="D5" s="41"/>
      <c r="E5" s="41"/>
      <c r="F5" s="45" t="s">
        <v>55</v>
      </c>
      <c r="G5" s="6"/>
      <c r="H5" s="46"/>
      <c r="I5" s="46"/>
      <c r="J5" s="46"/>
    </row>
    <row r="6" spans="1:10" ht="18.75" customHeight="1">
      <c r="A6" s="46"/>
      <c r="B6" s="34"/>
      <c r="C6" s="34"/>
      <c r="D6" s="47"/>
      <c r="E6" s="47"/>
      <c r="F6" s="47"/>
      <c r="G6" s="46"/>
      <c r="H6" s="46"/>
      <c r="I6" s="46"/>
      <c r="J6" s="46"/>
    </row>
    <row r="7" spans="1:10" ht="20.25" customHeight="1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5.75" customHeight="1">
      <c r="A8" s="179" t="s">
        <v>59</v>
      </c>
      <c r="B8" s="179"/>
      <c r="C8" s="179"/>
      <c r="D8" s="179"/>
      <c r="E8" s="179"/>
      <c r="F8" s="179"/>
      <c r="G8" s="179"/>
      <c r="H8" s="179"/>
      <c r="I8" s="179"/>
      <c r="J8" s="179"/>
    </row>
    <row r="9" spans="1:10" ht="15.75" customHeight="1">
      <c r="A9" s="48" t="s">
        <v>143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5.75" customHeight="1">
      <c r="A10" s="46" t="s">
        <v>108</v>
      </c>
      <c r="B10" s="49" t="s">
        <v>63</v>
      </c>
      <c r="C10" s="41"/>
      <c r="D10" s="41"/>
      <c r="E10" s="41"/>
      <c r="F10" s="41"/>
      <c r="G10" s="41"/>
      <c r="H10" s="41"/>
      <c r="I10" s="41"/>
      <c r="J10" s="41"/>
    </row>
    <row r="11" spans="1:10" ht="15.75" customHeight="1">
      <c r="A11" s="46"/>
      <c r="B11" s="178"/>
      <c r="C11" s="178"/>
      <c r="D11" s="178"/>
      <c r="E11" s="178"/>
      <c r="F11" s="50"/>
      <c r="G11" s="28"/>
      <c r="H11" s="50"/>
      <c r="I11" s="51"/>
      <c r="J11" s="50"/>
    </row>
    <row r="12" spans="1:10" ht="15.75" customHeight="1">
      <c r="A12" s="48" t="s">
        <v>143</v>
      </c>
      <c r="B12" s="50" t="s">
        <v>144</v>
      </c>
      <c r="C12" s="50"/>
      <c r="D12" s="50"/>
      <c r="E12" s="50"/>
      <c r="F12" s="50"/>
      <c r="G12" s="50" t="s">
        <v>145</v>
      </c>
      <c r="H12" s="50"/>
      <c r="I12" s="51"/>
      <c r="J12" s="50"/>
    </row>
    <row r="13" spans="1:10" ht="15.75" customHeight="1">
      <c r="A13" s="46"/>
      <c r="B13" s="178"/>
      <c r="C13" s="178"/>
      <c r="D13" s="178"/>
      <c r="E13" s="178"/>
      <c r="F13" s="50"/>
      <c r="G13" s="50"/>
      <c r="H13" s="50"/>
      <c r="I13" s="50"/>
      <c r="J13" s="50"/>
    </row>
    <row r="14" spans="1:10" ht="15.75" customHeight="1">
      <c r="A14" s="46"/>
      <c r="B14" s="50" t="s">
        <v>159</v>
      </c>
      <c r="C14" s="50"/>
      <c r="D14" s="50"/>
      <c r="E14" s="50"/>
      <c r="F14" s="50"/>
      <c r="G14" s="50"/>
      <c r="H14" s="50"/>
      <c r="I14" s="50"/>
      <c r="J14" s="50"/>
    </row>
    <row r="15" spans="1:10" ht="15.75" customHeight="1">
      <c r="A15" s="40" t="s">
        <v>143</v>
      </c>
      <c r="B15" s="52"/>
      <c r="C15" s="52"/>
      <c r="D15" s="52"/>
      <c r="E15" s="52"/>
      <c r="F15" s="52"/>
      <c r="G15" s="52"/>
      <c r="H15" s="50"/>
      <c r="I15" s="50"/>
      <c r="J15" s="50"/>
    </row>
    <row r="16" spans="1:10" ht="15.75" customHeight="1">
      <c r="A16" s="46" t="s">
        <v>109</v>
      </c>
      <c r="B16" s="53" t="s">
        <v>160</v>
      </c>
      <c r="C16" s="50"/>
      <c r="D16" s="50"/>
      <c r="E16" s="50"/>
      <c r="F16" s="50"/>
      <c r="G16" s="50"/>
      <c r="H16" s="50"/>
      <c r="I16" s="50"/>
      <c r="J16" s="50"/>
    </row>
    <row r="17" spans="1:10" ht="15.75" customHeight="1">
      <c r="A17" s="46"/>
      <c r="B17" s="178"/>
      <c r="C17" s="178"/>
      <c r="D17" s="178"/>
      <c r="E17" s="178"/>
      <c r="F17" s="50"/>
      <c r="G17" s="50"/>
      <c r="H17" s="50"/>
      <c r="I17" s="50"/>
      <c r="J17" s="50"/>
    </row>
    <row r="18" spans="1:10" ht="15.75" customHeight="1">
      <c r="A18" s="48" t="s">
        <v>143</v>
      </c>
      <c r="B18" s="50" t="s">
        <v>161</v>
      </c>
      <c r="C18" s="50"/>
      <c r="D18" s="50"/>
      <c r="E18" s="50"/>
      <c r="F18" s="50"/>
      <c r="G18" s="50"/>
      <c r="H18" s="50"/>
      <c r="I18" s="50"/>
      <c r="J18" s="50"/>
    </row>
    <row r="19" spans="1:10" ht="15.75" customHeight="1">
      <c r="A19" s="46"/>
      <c r="B19" s="178"/>
      <c r="C19" s="178"/>
      <c r="D19" s="50"/>
      <c r="E19" s="54"/>
      <c r="F19" s="54"/>
      <c r="G19" s="28"/>
      <c r="H19" s="54"/>
      <c r="I19" s="28"/>
      <c r="J19" s="50"/>
    </row>
    <row r="20" spans="1:10" ht="15.75" customHeight="1">
      <c r="A20" s="48" t="s">
        <v>143</v>
      </c>
      <c r="B20" s="50" t="s">
        <v>146</v>
      </c>
      <c r="C20" s="50"/>
      <c r="D20" s="50"/>
      <c r="E20" s="50"/>
      <c r="F20" s="50"/>
      <c r="G20" s="50" t="s">
        <v>147</v>
      </c>
      <c r="H20" s="50"/>
      <c r="I20" s="50" t="s">
        <v>148</v>
      </c>
      <c r="J20" s="50"/>
    </row>
    <row r="21" spans="1:10" ht="15.75" customHeight="1">
      <c r="A21" s="46"/>
      <c r="B21" s="178"/>
      <c r="C21" s="178"/>
      <c r="D21" s="50"/>
      <c r="E21" s="51"/>
      <c r="F21" s="51"/>
      <c r="G21" s="178"/>
      <c r="H21" s="178"/>
      <c r="I21" s="50"/>
      <c r="J21" s="50"/>
    </row>
    <row r="22" spans="1:10" ht="15.75" customHeight="1">
      <c r="A22" s="48" t="s">
        <v>143</v>
      </c>
      <c r="B22" s="50" t="s">
        <v>156</v>
      </c>
      <c r="C22" s="50"/>
      <c r="D22" s="50"/>
      <c r="E22" s="51"/>
      <c r="F22" s="51"/>
      <c r="G22" s="50" t="s">
        <v>157</v>
      </c>
      <c r="H22" s="50"/>
      <c r="I22" s="50"/>
      <c r="J22" s="50"/>
    </row>
    <row r="23" spans="1:10" ht="15.75" customHeight="1">
      <c r="A23" s="48"/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5.75" customHeight="1">
      <c r="A24" s="46" t="s">
        <v>110</v>
      </c>
      <c r="B24" s="53" t="s">
        <v>162</v>
      </c>
      <c r="C24" s="50"/>
      <c r="D24" s="50"/>
      <c r="E24" s="50"/>
      <c r="F24" s="50"/>
      <c r="G24" s="50"/>
      <c r="H24" s="50"/>
      <c r="I24" s="50"/>
      <c r="J24" s="50"/>
    </row>
    <row r="25" spans="1:10" ht="15.75" customHeight="1">
      <c r="A25" s="46"/>
      <c r="B25" s="178"/>
      <c r="C25" s="178"/>
      <c r="D25" s="178"/>
      <c r="E25" s="178"/>
      <c r="F25" s="50"/>
      <c r="G25" s="50"/>
      <c r="H25" s="50"/>
      <c r="I25" s="50"/>
      <c r="J25" s="50"/>
    </row>
    <row r="26" spans="1:10" ht="15.75" customHeight="1">
      <c r="A26" s="48" t="s">
        <v>143</v>
      </c>
      <c r="B26" s="50" t="s">
        <v>158</v>
      </c>
      <c r="C26" s="50"/>
      <c r="D26" s="50"/>
      <c r="E26" s="50"/>
      <c r="F26" s="50"/>
      <c r="G26" s="50"/>
      <c r="H26" s="50"/>
      <c r="I26" s="50"/>
      <c r="J26" s="50"/>
    </row>
    <row r="27" spans="1:10" ht="15.75" customHeight="1">
      <c r="A27" s="46"/>
      <c r="B27" s="178"/>
      <c r="C27" s="178"/>
      <c r="D27" s="50"/>
      <c r="E27" s="54"/>
      <c r="F27" s="54"/>
      <c r="G27" s="28"/>
      <c r="H27" s="54"/>
      <c r="I27" s="28"/>
      <c r="J27" s="50"/>
    </row>
    <row r="28" spans="1:10" ht="15.75" customHeight="1">
      <c r="A28" s="48" t="s">
        <v>143</v>
      </c>
      <c r="B28" s="50" t="s">
        <v>146</v>
      </c>
      <c r="C28" s="50"/>
      <c r="D28" s="50"/>
      <c r="E28" s="50"/>
      <c r="F28" s="50"/>
      <c r="G28" s="50" t="s">
        <v>147</v>
      </c>
      <c r="H28" s="50"/>
      <c r="I28" s="50" t="s">
        <v>148</v>
      </c>
      <c r="J28" s="50"/>
    </row>
    <row r="29" spans="1:10" ht="15.75" customHeight="1">
      <c r="A29" s="40" t="s">
        <v>143</v>
      </c>
      <c r="B29" s="52"/>
      <c r="C29" s="52"/>
      <c r="D29" s="52"/>
      <c r="E29" s="52"/>
      <c r="F29" s="52"/>
      <c r="G29" s="52"/>
      <c r="H29" s="50"/>
      <c r="I29" s="50"/>
      <c r="J29" s="50"/>
    </row>
    <row r="30" spans="1:10" ht="15.75" customHeight="1">
      <c r="A30" s="46" t="s">
        <v>111</v>
      </c>
      <c r="B30" s="53" t="s">
        <v>60</v>
      </c>
      <c r="C30" s="50"/>
      <c r="D30" s="50"/>
      <c r="E30" s="50"/>
      <c r="F30" s="50"/>
      <c r="G30" s="50"/>
      <c r="H30" s="50"/>
      <c r="I30" s="50"/>
      <c r="J30" s="50"/>
    </row>
    <row r="31" spans="1:10" ht="15.75" customHeight="1">
      <c r="A31" s="55"/>
      <c r="B31" s="178"/>
      <c r="C31" s="178"/>
      <c r="D31" s="178"/>
      <c r="E31" s="178"/>
      <c r="F31" s="50"/>
      <c r="G31" s="178"/>
      <c r="H31" s="178"/>
      <c r="I31" s="178"/>
      <c r="J31" s="178"/>
    </row>
    <row r="32" spans="1:10" ht="15.75" customHeight="1">
      <c r="A32" s="41"/>
      <c r="B32" s="50" t="s">
        <v>149</v>
      </c>
      <c r="C32" s="50"/>
      <c r="D32" s="50"/>
      <c r="E32" s="50"/>
      <c r="F32" s="50"/>
      <c r="G32" s="50" t="s">
        <v>155</v>
      </c>
      <c r="H32" s="50"/>
      <c r="I32" s="50"/>
      <c r="J32" s="50"/>
    </row>
    <row r="33" spans="1:10" ht="15.75" customHeight="1">
      <c r="A33" s="55"/>
      <c r="B33" s="178"/>
      <c r="C33" s="178"/>
      <c r="D33" s="178"/>
      <c r="E33" s="178"/>
      <c r="F33" s="50"/>
      <c r="G33" s="178"/>
      <c r="H33" s="178"/>
      <c r="I33" s="178"/>
      <c r="J33" s="178"/>
    </row>
    <row r="34" spans="1:10" ht="15.75" customHeight="1">
      <c r="A34" s="41"/>
      <c r="B34" s="50" t="s">
        <v>150</v>
      </c>
      <c r="C34" s="50"/>
      <c r="D34" s="50"/>
      <c r="E34" s="50"/>
      <c r="F34" s="50"/>
      <c r="G34" s="50" t="s">
        <v>154</v>
      </c>
      <c r="H34" s="50"/>
      <c r="I34" s="50"/>
      <c r="J34" s="50"/>
    </row>
    <row r="35" spans="1:10" ht="15.75" customHeight="1">
      <c r="A35" s="55"/>
      <c r="B35" s="178"/>
      <c r="C35" s="178"/>
      <c r="D35" s="178"/>
      <c r="E35" s="178"/>
      <c r="F35" s="50"/>
      <c r="G35" s="178"/>
      <c r="H35" s="178"/>
      <c r="I35" s="178"/>
      <c r="J35" s="178"/>
    </row>
    <row r="36" spans="1:10" ht="15.75" customHeight="1">
      <c r="A36" s="41"/>
      <c r="B36" s="50" t="s">
        <v>151</v>
      </c>
      <c r="C36" s="50"/>
      <c r="D36" s="50"/>
      <c r="E36" s="50"/>
      <c r="F36" s="50"/>
      <c r="G36" s="50" t="s">
        <v>152</v>
      </c>
      <c r="H36" s="50"/>
      <c r="I36" s="50"/>
      <c r="J36" s="50"/>
    </row>
    <row r="37" spans="1:10" ht="15.75" customHeight="1">
      <c r="A37" s="55"/>
      <c r="B37" s="178"/>
      <c r="C37" s="178"/>
      <c r="D37" s="178"/>
      <c r="E37" s="178"/>
      <c r="F37" s="50"/>
      <c r="G37" s="178"/>
      <c r="H37" s="178"/>
      <c r="I37" s="178"/>
      <c r="J37" s="178"/>
    </row>
    <row r="38" spans="1:10" ht="15.75" customHeight="1">
      <c r="A38" s="41"/>
      <c r="B38" s="50" t="s">
        <v>153</v>
      </c>
      <c r="C38" s="50"/>
      <c r="D38" s="50"/>
      <c r="E38" s="50"/>
      <c r="F38" s="50"/>
      <c r="G38" s="50" t="s">
        <v>152</v>
      </c>
      <c r="H38" s="50"/>
      <c r="I38" s="50"/>
      <c r="J38" s="50"/>
    </row>
    <row r="39" spans="1:10" ht="15.75" customHeight="1">
      <c r="A39" s="48" t="s">
        <v>143</v>
      </c>
      <c r="B39" s="50"/>
      <c r="C39" s="50"/>
      <c r="D39" s="50"/>
      <c r="E39" s="50"/>
      <c r="F39" s="50"/>
      <c r="G39" s="50"/>
      <c r="H39" s="50"/>
      <c r="I39" s="50"/>
      <c r="J39" s="50"/>
    </row>
    <row r="40" spans="1:10" ht="15.75" customHeight="1">
      <c r="A40" s="46" t="s">
        <v>165</v>
      </c>
      <c r="B40" s="53" t="s">
        <v>327</v>
      </c>
      <c r="C40" s="50"/>
      <c r="D40" s="50"/>
      <c r="E40" s="50"/>
      <c r="F40" s="50"/>
      <c r="G40" s="46"/>
      <c r="H40" s="50"/>
      <c r="I40" s="50"/>
      <c r="J40" s="50"/>
    </row>
    <row r="41" spans="1:10" ht="15.75" customHeight="1">
      <c r="A41" s="41"/>
      <c r="B41" s="178"/>
      <c r="C41" s="178"/>
      <c r="D41" s="178"/>
      <c r="E41" s="178"/>
      <c r="F41" s="50"/>
      <c r="G41" s="7"/>
      <c r="H41" s="50"/>
      <c r="I41" s="50"/>
      <c r="J41" s="50"/>
    </row>
    <row r="42" spans="1:10" ht="15.75" customHeight="1">
      <c r="A42" s="41"/>
      <c r="B42" s="178"/>
      <c r="C42" s="178"/>
      <c r="D42" s="178"/>
      <c r="E42" s="178"/>
      <c r="F42" s="50"/>
      <c r="G42" s="8"/>
      <c r="H42" s="50"/>
      <c r="I42" s="50"/>
      <c r="J42" s="50"/>
    </row>
    <row r="43" spans="1:10" ht="15.75" customHeight="1">
      <c r="A43" s="41"/>
      <c r="B43" s="178"/>
      <c r="C43" s="178"/>
      <c r="D43" s="178"/>
      <c r="E43" s="178"/>
      <c r="F43" s="50"/>
      <c r="G43" s="8"/>
      <c r="H43" s="50"/>
      <c r="I43" s="50"/>
      <c r="J43" s="50"/>
    </row>
    <row r="44" spans="1:10" ht="15.75" customHeight="1">
      <c r="A44" s="41"/>
      <c r="B44" s="178"/>
      <c r="C44" s="178"/>
      <c r="D44" s="178"/>
      <c r="E44" s="178"/>
      <c r="F44" s="50"/>
      <c r="G44" s="8"/>
      <c r="H44" s="50"/>
      <c r="I44" s="50"/>
      <c r="J44" s="50"/>
    </row>
    <row r="45" spans="1:10" ht="15.75" customHeight="1">
      <c r="A45" s="48"/>
      <c r="B45" s="50"/>
      <c r="C45" s="50"/>
      <c r="D45" s="50"/>
      <c r="E45" s="50"/>
      <c r="F45" s="50"/>
      <c r="G45" s="50"/>
      <c r="H45" s="50"/>
      <c r="I45" s="50"/>
      <c r="J45" s="50"/>
    </row>
    <row r="46" spans="1:10" ht="15.75" customHeight="1">
      <c r="A46" s="46" t="s">
        <v>166</v>
      </c>
      <c r="B46" s="56" t="s">
        <v>64</v>
      </c>
      <c r="C46" s="50"/>
      <c r="D46" s="50"/>
      <c r="E46" s="50"/>
      <c r="F46" s="51"/>
      <c r="G46" s="51"/>
      <c r="H46" s="50"/>
      <c r="I46" s="50"/>
      <c r="J46" s="50"/>
    </row>
    <row r="47" spans="1:10" ht="15.75" customHeight="1">
      <c r="A47" s="46"/>
      <c r="B47" s="178"/>
      <c r="C47" s="178"/>
      <c r="D47" s="50"/>
      <c r="E47" s="50"/>
      <c r="F47" s="50"/>
      <c r="G47" s="50"/>
      <c r="H47" s="50"/>
      <c r="I47" s="50"/>
      <c r="J47" s="50"/>
    </row>
    <row r="48" spans="1:10" ht="15.75" customHeight="1">
      <c r="A48" s="46"/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15.75" customHeight="1">
      <c r="A49" s="46"/>
      <c r="B49" s="41"/>
      <c r="C49" s="41"/>
      <c r="D49" s="41"/>
      <c r="E49" s="41"/>
      <c r="F49" s="41"/>
      <c r="G49" s="41"/>
      <c r="H49" s="41"/>
      <c r="I49" s="41"/>
      <c r="J49" s="41"/>
    </row>
    <row r="50" spans="1:10" ht="15.75" customHeight="1">
      <c r="A50" s="46"/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20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15.75" customHeight="1">
      <c r="A52" s="46" t="s">
        <v>167</v>
      </c>
      <c r="B52" s="53" t="s">
        <v>177</v>
      </c>
      <c r="C52" s="50"/>
      <c r="D52" s="50"/>
      <c r="E52" s="50"/>
      <c r="F52" s="50"/>
      <c r="G52" s="50"/>
      <c r="H52" s="50"/>
      <c r="I52" s="50"/>
      <c r="J52" s="50"/>
    </row>
    <row r="53" spans="1:10" ht="15.75" customHeight="1">
      <c r="A53" s="41"/>
      <c r="B53" s="178"/>
      <c r="C53" s="178"/>
      <c r="D53" s="178"/>
      <c r="E53" s="178"/>
      <c r="F53" s="50"/>
      <c r="G53" s="50"/>
      <c r="H53" s="50"/>
      <c r="I53" s="50"/>
      <c r="J53" s="50"/>
    </row>
    <row r="54" spans="1:10" ht="15.75" customHeight="1">
      <c r="A54" s="41"/>
      <c r="B54" s="50" t="s">
        <v>79</v>
      </c>
      <c r="C54" s="50"/>
      <c r="D54" s="50"/>
      <c r="E54" s="50"/>
      <c r="F54" s="50"/>
      <c r="G54" s="50"/>
      <c r="H54" s="50"/>
      <c r="I54" s="50"/>
      <c r="J54" s="50"/>
    </row>
    <row r="55" spans="1:10" ht="15.75" customHeight="1">
      <c r="A55" s="41"/>
      <c r="B55" s="178"/>
      <c r="C55" s="178"/>
      <c r="D55" s="178"/>
      <c r="E55" s="178"/>
      <c r="F55" s="50"/>
      <c r="G55" s="50"/>
      <c r="H55" s="50"/>
      <c r="I55" s="50"/>
      <c r="J55" s="50"/>
    </row>
    <row r="56" spans="1:10" ht="15.75" customHeight="1">
      <c r="A56" s="41"/>
      <c r="B56" s="50" t="s">
        <v>158</v>
      </c>
      <c r="C56" s="50"/>
      <c r="D56" s="50"/>
      <c r="E56" s="50"/>
      <c r="F56" s="50"/>
      <c r="G56" s="50"/>
      <c r="H56" s="50"/>
      <c r="I56" s="50"/>
      <c r="J56" s="50"/>
    </row>
    <row r="57" spans="1:10" ht="15.75" customHeight="1">
      <c r="A57" s="41"/>
      <c r="B57" s="178"/>
      <c r="C57" s="178"/>
      <c r="D57" s="50"/>
      <c r="E57" s="50"/>
      <c r="F57" s="50"/>
      <c r="G57" s="28"/>
      <c r="H57" s="50"/>
      <c r="I57" s="28"/>
      <c r="J57" s="50"/>
    </row>
    <row r="58" spans="1:10" ht="15.75" customHeight="1">
      <c r="A58" s="41"/>
      <c r="B58" s="50" t="s">
        <v>146</v>
      </c>
      <c r="C58" s="50"/>
      <c r="D58" s="50"/>
      <c r="E58" s="50"/>
      <c r="F58" s="50"/>
      <c r="G58" s="50" t="s">
        <v>147</v>
      </c>
      <c r="H58" s="50"/>
      <c r="I58" s="50" t="s">
        <v>148</v>
      </c>
      <c r="J58" s="50"/>
    </row>
    <row r="59" spans="1:10" ht="15.75" customHeight="1">
      <c r="A59" s="55"/>
      <c r="B59" s="178"/>
      <c r="C59" s="178"/>
      <c r="D59" s="50"/>
      <c r="E59" s="57"/>
      <c r="F59" s="57"/>
      <c r="G59" s="178"/>
      <c r="H59" s="178"/>
      <c r="I59" s="50"/>
      <c r="J59" s="51"/>
    </row>
    <row r="60" spans="1:10" ht="15.75" customHeight="1">
      <c r="A60" s="41"/>
      <c r="B60" s="50" t="s">
        <v>156</v>
      </c>
      <c r="C60" s="50"/>
      <c r="D60" s="50"/>
      <c r="E60" s="57"/>
      <c r="F60" s="57"/>
      <c r="G60" s="54" t="s">
        <v>157</v>
      </c>
      <c r="H60" s="50"/>
      <c r="I60" s="50"/>
      <c r="J60" s="50"/>
    </row>
    <row r="61" spans="1:10" ht="15.75" customHeight="1">
      <c r="A61" s="41"/>
      <c r="B61" s="50"/>
      <c r="C61" s="50"/>
      <c r="D61" s="50"/>
      <c r="E61" s="54"/>
      <c r="F61" s="57"/>
      <c r="G61" s="57"/>
      <c r="H61" s="57"/>
      <c r="I61" s="50"/>
      <c r="J61" s="50"/>
    </row>
    <row r="62" spans="1:10" ht="15.75" customHeight="1">
      <c r="A62" s="46" t="s">
        <v>168</v>
      </c>
      <c r="B62" s="53" t="s">
        <v>164</v>
      </c>
      <c r="C62" s="50"/>
      <c r="D62" s="50"/>
      <c r="E62" s="50"/>
      <c r="F62" s="57"/>
      <c r="G62" s="57"/>
      <c r="H62" s="57"/>
      <c r="I62" s="50"/>
      <c r="J62" s="50"/>
    </row>
    <row r="63" spans="1:10" ht="15.75" customHeight="1">
      <c r="A63" s="41"/>
      <c r="B63" s="178"/>
      <c r="C63" s="178"/>
      <c r="D63" s="178"/>
      <c r="E63" s="178"/>
      <c r="F63" s="57"/>
      <c r="G63" s="57"/>
      <c r="H63" s="57"/>
      <c r="I63" s="50"/>
      <c r="J63" s="50"/>
    </row>
    <row r="64" spans="1:10" ht="15.75" customHeight="1">
      <c r="A64" s="41"/>
      <c r="B64" s="50" t="s">
        <v>79</v>
      </c>
      <c r="C64" s="50"/>
      <c r="D64" s="50"/>
      <c r="E64" s="50"/>
      <c r="F64" s="57"/>
      <c r="G64" s="57"/>
      <c r="H64" s="57"/>
      <c r="I64" s="50"/>
      <c r="J64" s="50"/>
    </row>
    <row r="65" spans="1:10" ht="15.75" customHeight="1">
      <c r="A65" s="41"/>
      <c r="B65" s="178"/>
      <c r="C65" s="178"/>
      <c r="D65" s="178"/>
      <c r="E65" s="178"/>
      <c r="F65" s="57"/>
      <c r="G65" s="57"/>
      <c r="H65" s="57"/>
      <c r="I65" s="50"/>
      <c r="J65" s="50"/>
    </row>
    <row r="66" spans="1:10" ht="15.75" customHeight="1">
      <c r="A66" s="41"/>
      <c r="B66" s="50" t="s">
        <v>158</v>
      </c>
      <c r="C66" s="50"/>
      <c r="D66" s="50"/>
      <c r="E66" s="50"/>
      <c r="F66" s="57"/>
      <c r="G66" s="57"/>
      <c r="H66" s="57"/>
      <c r="I66" s="50"/>
      <c r="J66" s="50"/>
    </row>
    <row r="67" spans="1:10" ht="15.75" customHeight="1">
      <c r="A67" s="41"/>
      <c r="B67" s="178"/>
      <c r="C67" s="178"/>
      <c r="D67" s="178"/>
      <c r="E67" s="178"/>
      <c r="F67" s="50"/>
      <c r="G67" s="28"/>
      <c r="H67" s="50"/>
      <c r="I67" s="28"/>
      <c r="J67" s="50"/>
    </row>
    <row r="68" spans="1:10" ht="15.75" customHeight="1">
      <c r="A68" s="41"/>
      <c r="B68" s="50" t="s">
        <v>146</v>
      </c>
      <c r="C68" s="50"/>
      <c r="D68" s="50"/>
      <c r="E68" s="50"/>
      <c r="F68" s="50"/>
      <c r="G68" s="50" t="s">
        <v>147</v>
      </c>
      <c r="H68" s="50"/>
      <c r="I68" s="50" t="s">
        <v>148</v>
      </c>
      <c r="J68" s="50"/>
    </row>
    <row r="69" spans="1:10" ht="15.75" customHeight="1">
      <c r="A69" s="55"/>
      <c r="B69" s="178"/>
      <c r="C69" s="178"/>
      <c r="D69" s="50"/>
      <c r="E69" s="57"/>
      <c r="F69" s="57"/>
      <c r="G69" s="178"/>
      <c r="H69" s="178"/>
      <c r="I69" s="50"/>
      <c r="J69" s="50"/>
    </row>
    <row r="70" spans="1:10" ht="15.75" customHeight="1">
      <c r="A70" s="41"/>
      <c r="B70" s="50" t="s">
        <v>156</v>
      </c>
      <c r="C70" s="50"/>
      <c r="D70" s="50"/>
      <c r="E70" s="57"/>
      <c r="F70" s="57"/>
      <c r="G70" s="54" t="s">
        <v>157</v>
      </c>
      <c r="H70" s="50"/>
      <c r="I70" s="50"/>
      <c r="J70" s="50"/>
    </row>
    <row r="71" spans="1:10" ht="15.75" customHeight="1">
      <c r="A71" s="41"/>
      <c r="B71" s="50"/>
      <c r="C71" s="50"/>
      <c r="D71" s="50"/>
      <c r="E71" s="54"/>
      <c r="F71" s="57"/>
      <c r="G71" s="51"/>
      <c r="H71" s="50"/>
      <c r="I71" s="50"/>
      <c r="J71" s="50"/>
    </row>
    <row r="72" spans="1:10" ht="15.75" customHeight="1">
      <c r="A72" s="46" t="s">
        <v>169</v>
      </c>
      <c r="B72" s="53" t="s">
        <v>176</v>
      </c>
      <c r="C72" s="50"/>
      <c r="D72" s="50"/>
      <c r="E72" s="50"/>
      <c r="F72" s="57"/>
      <c r="G72" s="50"/>
      <c r="H72" s="50"/>
      <c r="I72" s="50"/>
      <c r="J72" s="50"/>
    </row>
    <row r="73" spans="1:10" ht="15.75" customHeight="1">
      <c r="A73" s="41"/>
      <c r="B73" s="178"/>
      <c r="C73" s="178"/>
      <c r="D73" s="178"/>
      <c r="E73" s="178"/>
      <c r="F73" s="57"/>
      <c r="G73" s="57"/>
      <c r="H73" s="57"/>
      <c r="I73" s="50"/>
      <c r="J73" s="50"/>
    </row>
    <row r="74" spans="1:10" ht="15.75" customHeight="1">
      <c r="A74" s="41"/>
      <c r="B74" s="50" t="s">
        <v>79</v>
      </c>
      <c r="C74" s="50"/>
      <c r="D74" s="50"/>
      <c r="E74" s="50"/>
      <c r="F74" s="57"/>
      <c r="G74" s="57"/>
      <c r="H74" s="57"/>
      <c r="I74" s="50"/>
      <c r="J74" s="50"/>
    </row>
    <row r="75" spans="1:10" ht="15.75" customHeight="1">
      <c r="A75" s="41"/>
      <c r="B75" s="178"/>
      <c r="C75" s="178"/>
      <c r="D75" s="178"/>
      <c r="E75" s="178"/>
      <c r="F75" s="57"/>
      <c r="G75" s="57"/>
      <c r="H75" s="57"/>
      <c r="I75" s="50"/>
      <c r="J75" s="50"/>
    </row>
    <row r="76" spans="1:10" ht="15.75" customHeight="1">
      <c r="A76" s="41"/>
      <c r="B76" s="50" t="s">
        <v>158</v>
      </c>
      <c r="C76" s="50"/>
      <c r="D76" s="50"/>
      <c r="E76" s="50"/>
      <c r="F76" s="57"/>
      <c r="G76" s="57"/>
      <c r="H76" s="57"/>
      <c r="I76" s="50"/>
      <c r="J76" s="50"/>
    </row>
    <row r="77" spans="1:10" ht="15.75" customHeight="1">
      <c r="A77" s="41"/>
      <c r="B77" s="178"/>
      <c r="C77" s="178"/>
      <c r="D77" s="50"/>
      <c r="E77" s="50"/>
      <c r="F77" s="50"/>
      <c r="G77" s="28"/>
      <c r="H77" s="50"/>
      <c r="I77" s="28"/>
      <c r="J77" s="50"/>
    </row>
    <row r="78" spans="1:10" ht="15.75" customHeight="1">
      <c r="A78" s="41"/>
      <c r="B78" s="50" t="s">
        <v>146</v>
      </c>
      <c r="C78" s="50"/>
      <c r="D78" s="50"/>
      <c r="E78" s="50"/>
      <c r="F78" s="50"/>
      <c r="G78" s="50" t="s">
        <v>147</v>
      </c>
      <c r="H78" s="50"/>
      <c r="I78" s="50" t="s">
        <v>148</v>
      </c>
      <c r="J78" s="50"/>
    </row>
    <row r="79" spans="1:10" ht="15.75" customHeight="1">
      <c r="A79" s="55"/>
      <c r="B79" s="178"/>
      <c r="C79" s="178"/>
      <c r="D79" s="50"/>
      <c r="E79" s="57"/>
      <c r="F79" s="57"/>
      <c r="G79" s="178"/>
      <c r="H79" s="178"/>
      <c r="I79" s="50"/>
      <c r="J79" s="51"/>
    </row>
    <row r="80" spans="1:10" ht="15.75" customHeight="1">
      <c r="A80" s="41"/>
      <c r="B80" s="50" t="s">
        <v>156</v>
      </c>
      <c r="C80" s="50"/>
      <c r="D80" s="50"/>
      <c r="E80" s="57"/>
      <c r="F80" s="57"/>
      <c r="G80" s="54" t="s">
        <v>157</v>
      </c>
      <c r="H80" s="50"/>
      <c r="I80" s="50"/>
      <c r="J80" s="51"/>
    </row>
    <row r="81" spans="1:10" ht="15.75" customHeight="1">
      <c r="A81" s="47"/>
      <c r="B81" s="51"/>
      <c r="C81" s="51"/>
      <c r="D81" s="51"/>
      <c r="E81" s="51"/>
      <c r="F81" s="51"/>
      <c r="G81" s="51"/>
      <c r="H81" s="51"/>
      <c r="I81" s="51"/>
      <c r="J81" s="51"/>
    </row>
    <row r="82" spans="1:10" ht="15.75" customHeight="1">
      <c r="A82" s="46" t="s">
        <v>170</v>
      </c>
      <c r="B82" s="53" t="s">
        <v>61</v>
      </c>
      <c r="C82" s="50"/>
      <c r="D82" s="50"/>
      <c r="E82" s="50"/>
      <c r="F82" s="57"/>
      <c r="G82" s="57"/>
      <c r="H82" s="57"/>
      <c r="I82" s="50"/>
      <c r="J82" s="51"/>
    </row>
    <row r="83" spans="1:10" ht="15.75" customHeight="1">
      <c r="A83" s="41"/>
      <c r="B83" s="178"/>
      <c r="C83" s="178"/>
      <c r="D83" s="178"/>
      <c r="E83" s="178"/>
      <c r="F83" s="57"/>
      <c r="G83" s="57"/>
      <c r="H83" s="57"/>
      <c r="I83" s="50"/>
      <c r="J83" s="51"/>
    </row>
    <row r="84" spans="1:10" ht="15.75" customHeight="1">
      <c r="A84" s="41"/>
      <c r="B84" s="50" t="s">
        <v>79</v>
      </c>
      <c r="C84" s="50"/>
      <c r="D84" s="50"/>
      <c r="E84" s="50"/>
      <c r="F84" s="57"/>
      <c r="G84" s="57"/>
      <c r="H84" s="57"/>
      <c r="I84" s="50"/>
      <c r="J84" s="51"/>
    </row>
    <row r="85" spans="1:10" ht="15.75" customHeight="1">
      <c r="A85" s="41"/>
      <c r="B85" s="178"/>
      <c r="C85" s="178"/>
      <c r="D85" s="178"/>
      <c r="E85" s="178"/>
      <c r="F85" s="57"/>
      <c r="G85" s="57"/>
      <c r="H85" s="57"/>
      <c r="I85" s="50"/>
      <c r="J85" s="51"/>
    </row>
    <row r="86" spans="1:10" ht="15.75" customHeight="1">
      <c r="A86" s="41"/>
      <c r="B86" s="50" t="s">
        <v>158</v>
      </c>
      <c r="C86" s="50"/>
      <c r="D86" s="50"/>
      <c r="E86" s="50"/>
      <c r="F86" s="50"/>
      <c r="G86" s="50"/>
      <c r="H86" s="50"/>
      <c r="I86" s="50"/>
      <c r="J86" s="51"/>
    </row>
    <row r="87" spans="1:10" ht="15.75" customHeight="1">
      <c r="A87" s="41"/>
      <c r="B87" s="178"/>
      <c r="C87" s="178"/>
      <c r="D87" s="50"/>
      <c r="E87" s="50"/>
      <c r="F87" s="50"/>
      <c r="G87" s="28"/>
      <c r="H87" s="50"/>
      <c r="I87" s="28"/>
      <c r="J87" s="51"/>
    </row>
    <row r="88" spans="1:10" ht="15.75" customHeight="1">
      <c r="A88" s="41"/>
      <c r="B88" s="50" t="s">
        <v>146</v>
      </c>
      <c r="C88" s="50"/>
      <c r="D88" s="50"/>
      <c r="E88" s="50"/>
      <c r="F88" s="50"/>
      <c r="G88" s="50" t="s">
        <v>147</v>
      </c>
      <c r="H88" s="50"/>
      <c r="I88" s="50" t="s">
        <v>148</v>
      </c>
      <c r="J88" s="51"/>
    </row>
    <row r="89" spans="1:10" ht="15.75" customHeight="1">
      <c r="A89" s="55"/>
      <c r="B89" s="178"/>
      <c r="C89" s="178"/>
      <c r="D89" s="50"/>
      <c r="E89" s="57"/>
      <c r="F89" s="57"/>
      <c r="G89" s="178"/>
      <c r="H89" s="178"/>
      <c r="I89" s="50"/>
      <c r="J89" s="51"/>
    </row>
    <row r="90" spans="1:10" ht="15.75" customHeight="1">
      <c r="A90" s="41"/>
      <c r="B90" s="50" t="s">
        <v>156</v>
      </c>
      <c r="C90" s="50"/>
      <c r="D90" s="50"/>
      <c r="E90" s="57"/>
      <c r="F90" s="57"/>
      <c r="G90" s="54" t="s">
        <v>157</v>
      </c>
      <c r="H90" s="50"/>
      <c r="I90" s="50"/>
      <c r="J90" s="51"/>
    </row>
    <row r="91" spans="1:10" ht="15.75" customHeight="1">
      <c r="A91" s="41"/>
      <c r="B91" s="50"/>
      <c r="C91" s="50"/>
      <c r="D91" s="50"/>
      <c r="E91" s="57"/>
      <c r="F91" s="57"/>
      <c r="G91" s="54"/>
      <c r="H91" s="50"/>
      <c r="I91" s="50"/>
      <c r="J91" s="51"/>
    </row>
    <row r="92" spans="1:10" ht="15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15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</row>
    <row r="94" spans="1:10" ht="20.2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</row>
    <row r="95" spans="1:10" ht="15.75" customHeight="1">
      <c r="A95" s="46" t="s">
        <v>171</v>
      </c>
      <c r="B95" s="53" t="s">
        <v>62</v>
      </c>
      <c r="C95" s="50"/>
      <c r="D95" s="50"/>
      <c r="E95" s="50"/>
      <c r="F95" s="57"/>
      <c r="G95" s="57"/>
      <c r="H95" s="50"/>
      <c r="I95" s="50"/>
      <c r="J95" s="58"/>
    </row>
    <row r="96" spans="1:10" ht="15.75" customHeight="1">
      <c r="A96" s="41"/>
      <c r="B96" s="178"/>
      <c r="C96" s="178"/>
      <c r="D96" s="178"/>
      <c r="E96" s="178"/>
      <c r="F96" s="57"/>
      <c r="G96" s="57"/>
      <c r="H96" s="50"/>
      <c r="I96" s="50"/>
      <c r="J96" s="58"/>
    </row>
    <row r="97" spans="1:10" ht="15.75" customHeight="1">
      <c r="A97" s="41"/>
      <c r="B97" s="50" t="s">
        <v>79</v>
      </c>
      <c r="C97" s="50"/>
      <c r="D97" s="50"/>
      <c r="E97" s="50"/>
      <c r="F97" s="57"/>
      <c r="G97" s="57"/>
      <c r="H97" s="50"/>
      <c r="I97" s="50"/>
      <c r="J97" s="58"/>
    </row>
    <row r="98" spans="1:10" ht="15.75" customHeight="1">
      <c r="A98" s="41"/>
      <c r="B98" s="178"/>
      <c r="C98" s="178"/>
      <c r="D98" s="178"/>
      <c r="E98" s="178"/>
      <c r="F98" s="57"/>
      <c r="G98" s="57"/>
      <c r="H98" s="50"/>
      <c r="I98" s="50"/>
      <c r="J98" s="58"/>
    </row>
    <row r="99" spans="1:10" ht="15.75" customHeight="1">
      <c r="A99" s="41"/>
      <c r="B99" s="50" t="s">
        <v>158</v>
      </c>
      <c r="C99" s="50"/>
      <c r="D99" s="50"/>
      <c r="E99" s="50"/>
      <c r="F99" s="57"/>
      <c r="G99" s="57"/>
      <c r="H99" s="50"/>
      <c r="I99" s="50"/>
      <c r="J99" s="58"/>
    </row>
    <row r="100" spans="1:10" ht="15.75" customHeight="1">
      <c r="A100" s="41"/>
      <c r="B100" s="178"/>
      <c r="C100" s="178"/>
      <c r="D100" s="50"/>
      <c r="E100" s="50"/>
      <c r="F100" s="50"/>
      <c r="G100" s="28"/>
      <c r="H100" s="50"/>
      <c r="I100" s="28"/>
      <c r="J100" s="58"/>
    </row>
    <row r="101" spans="1:10" ht="15.75" customHeight="1">
      <c r="A101" s="41"/>
      <c r="B101" s="50" t="s">
        <v>146</v>
      </c>
      <c r="C101" s="50"/>
      <c r="D101" s="50"/>
      <c r="E101" s="50"/>
      <c r="F101" s="50"/>
      <c r="G101" s="50" t="s">
        <v>147</v>
      </c>
      <c r="H101" s="50"/>
      <c r="I101" s="50" t="s">
        <v>148</v>
      </c>
      <c r="J101" s="58"/>
    </row>
    <row r="102" spans="1:10" ht="15.75" customHeight="1">
      <c r="A102" s="55"/>
      <c r="B102" s="178"/>
      <c r="C102" s="178"/>
      <c r="D102" s="50"/>
      <c r="E102" s="57"/>
      <c r="F102" s="57"/>
      <c r="G102" s="178"/>
      <c r="H102" s="178"/>
      <c r="I102" s="50"/>
      <c r="J102" s="58"/>
    </row>
    <row r="103" spans="1:10" ht="15.75" customHeight="1">
      <c r="A103" s="41"/>
      <c r="B103" s="50" t="s">
        <v>156</v>
      </c>
      <c r="C103" s="50"/>
      <c r="D103" s="50"/>
      <c r="E103" s="57"/>
      <c r="F103" s="57"/>
      <c r="G103" s="54" t="s">
        <v>157</v>
      </c>
      <c r="H103" s="50"/>
      <c r="I103" s="50"/>
      <c r="J103" s="58"/>
    </row>
    <row r="104" spans="1:10" ht="15.75" customHeight="1">
      <c r="A104" s="48" t="s">
        <v>143</v>
      </c>
      <c r="B104" s="61"/>
      <c r="C104" s="50"/>
      <c r="D104" s="50"/>
      <c r="E104" s="50"/>
      <c r="F104" s="50"/>
      <c r="G104" s="50"/>
      <c r="H104" s="50"/>
      <c r="I104" s="50"/>
      <c r="J104" s="41"/>
    </row>
    <row r="105" spans="1:10" ht="15.75" customHeight="1">
      <c r="A105" s="46" t="s">
        <v>172</v>
      </c>
      <c r="B105" s="53" t="s">
        <v>65</v>
      </c>
      <c r="C105" s="50"/>
      <c r="D105" s="50"/>
      <c r="E105" s="50"/>
      <c r="F105" s="50"/>
      <c r="G105" s="50"/>
      <c r="H105" s="50"/>
      <c r="I105" s="50"/>
      <c r="J105" s="41"/>
    </row>
    <row r="106" spans="1:10" ht="15.75" customHeight="1">
      <c r="A106" s="41"/>
      <c r="B106" s="180"/>
      <c r="C106" s="180"/>
      <c r="D106" s="180"/>
      <c r="E106" s="180"/>
      <c r="F106" s="180"/>
      <c r="G106" s="180"/>
      <c r="H106" s="180"/>
      <c r="I106" s="180"/>
    </row>
    <row r="107" spans="1:10" ht="15.75" customHeight="1">
      <c r="A107" s="41"/>
      <c r="B107" s="180"/>
      <c r="C107" s="180"/>
      <c r="D107" s="180"/>
      <c r="E107" s="180"/>
      <c r="F107" s="180"/>
      <c r="G107" s="180"/>
      <c r="H107" s="180"/>
      <c r="I107" s="180"/>
    </row>
    <row r="108" spans="1:10" ht="15.75" customHeight="1">
      <c r="A108" s="41"/>
      <c r="B108" s="180"/>
      <c r="C108" s="180"/>
      <c r="D108" s="180"/>
      <c r="E108" s="180"/>
      <c r="F108" s="180"/>
      <c r="G108" s="180"/>
      <c r="H108" s="180"/>
      <c r="I108" s="180"/>
    </row>
    <row r="109" spans="1:10" ht="15.75" customHeight="1">
      <c r="A109" s="41"/>
      <c r="B109" s="180"/>
      <c r="C109" s="180"/>
      <c r="D109" s="180"/>
      <c r="E109" s="180"/>
      <c r="F109" s="180"/>
      <c r="G109" s="180"/>
      <c r="H109" s="180"/>
      <c r="I109" s="180"/>
    </row>
    <row r="110" spans="1:10" ht="15.75" customHeight="1">
      <c r="A110" s="41"/>
      <c r="B110" s="180"/>
      <c r="C110" s="180"/>
      <c r="D110" s="180"/>
      <c r="E110" s="180"/>
      <c r="F110" s="180"/>
      <c r="G110" s="180"/>
      <c r="H110" s="180"/>
      <c r="I110" s="180"/>
    </row>
    <row r="111" spans="1:10" ht="15.75" customHeight="1">
      <c r="A111" s="41"/>
      <c r="B111" s="180"/>
      <c r="C111" s="180"/>
      <c r="D111" s="180"/>
      <c r="E111" s="180"/>
      <c r="F111" s="180"/>
      <c r="G111" s="180"/>
      <c r="H111" s="180"/>
      <c r="I111" s="180"/>
    </row>
    <row r="112" spans="1:10" ht="15.75" customHeight="1">
      <c r="A112" s="59"/>
    </row>
    <row r="113" spans="1:1" ht="15.75" customHeight="1">
      <c r="A113" s="59"/>
    </row>
    <row r="114" spans="1:1" ht="15.75" customHeight="1">
      <c r="A114" s="59"/>
    </row>
    <row r="115" spans="1:1" ht="15.75" customHeight="1">
      <c r="A115" s="59"/>
    </row>
    <row r="116" spans="1:1" ht="15.75" customHeight="1">
      <c r="A116" s="59"/>
    </row>
    <row r="117" spans="1:1" ht="15.75" customHeight="1">
      <c r="A117" s="59"/>
    </row>
    <row r="118" spans="1:1" ht="15">
      <c r="A118" s="59"/>
    </row>
    <row r="119" spans="1:1" ht="15">
      <c r="A119" s="59"/>
    </row>
    <row r="120" spans="1:1" ht="15">
      <c r="A120" s="59"/>
    </row>
    <row r="121" spans="1:1" ht="15">
      <c r="A121" s="59"/>
    </row>
    <row r="122" spans="1:1" ht="15">
      <c r="A122" s="59"/>
    </row>
    <row r="123" spans="1:1" ht="15">
      <c r="A123" s="59"/>
    </row>
    <row r="124" spans="1:1" ht="15">
      <c r="A124" s="59"/>
    </row>
    <row r="125" spans="1:1" ht="15">
      <c r="A125" s="59"/>
    </row>
    <row r="126" spans="1:1" ht="15">
      <c r="A126" s="59"/>
    </row>
    <row r="127" spans="1:1">
      <c r="A127" s="60"/>
    </row>
    <row r="128" spans="1:1" ht="15">
      <c r="A128" s="59"/>
    </row>
  </sheetData>
  <sheetProtection algorithmName="SHA-512" hashValue="V5dw6nxpUPoGHTf1VH0Cq7Irefx1QIVTTKnFPlmKQlI7z1o8OEbZiHLyzOnW63xnP89ascBEl702yOZaE9ErpQ==" saltValue="wH991PgFUaLY0GaYLIPtDw==" spinCount="100000" sheet="1" scenarios="1" formatColumns="0" selectLockedCells="1" pivotTables="0"/>
  <mergeCells count="56">
    <mergeCell ref="B111:I111"/>
    <mergeCell ref="B109:I109"/>
    <mergeCell ref="B108:I108"/>
    <mergeCell ref="B106:I106"/>
    <mergeCell ref="B107:I107"/>
    <mergeCell ref="B110:I110"/>
    <mergeCell ref="B67:E67"/>
    <mergeCell ref="B65:E65"/>
    <mergeCell ref="G37:J37"/>
    <mergeCell ref="A1:J1"/>
    <mergeCell ref="A3:J3"/>
    <mergeCell ref="B44:E44"/>
    <mergeCell ref="B41:E41"/>
    <mergeCell ref="B42:E42"/>
    <mergeCell ref="B31:E31"/>
    <mergeCell ref="B33:E33"/>
    <mergeCell ref="B35:E35"/>
    <mergeCell ref="A8:J8"/>
    <mergeCell ref="B11:E11"/>
    <mergeCell ref="B43:E43"/>
    <mergeCell ref="A2:J2"/>
    <mergeCell ref="B13:E13"/>
    <mergeCell ref="B19:C19"/>
    <mergeCell ref="B21:C21"/>
    <mergeCell ref="B17:E17"/>
    <mergeCell ref="G21:H21"/>
    <mergeCell ref="B100:C100"/>
    <mergeCell ref="G89:H89"/>
    <mergeCell ref="B83:E83"/>
    <mergeCell ref="B85:E85"/>
    <mergeCell ref="G69:H69"/>
    <mergeCell ref="B77:C77"/>
    <mergeCell ref="B73:E73"/>
    <mergeCell ref="B75:E75"/>
    <mergeCell ref="B69:C69"/>
    <mergeCell ref="B63:E63"/>
    <mergeCell ref="G33:J33"/>
    <mergeCell ref="G35:J35"/>
    <mergeCell ref="G102:H102"/>
    <mergeCell ref="B102:C102"/>
    <mergeCell ref="B96:E96"/>
    <mergeCell ref="B98:E98"/>
    <mergeCell ref="B79:C79"/>
    <mergeCell ref="G79:H79"/>
    <mergeCell ref="B89:C89"/>
    <mergeCell ref="B87:C87"/>
    <mergeCell ref="B47:C47"/>
    <mergeCell ref="B25:E25"/>
    <mergeCell ref="B27:C27"/>
    <mergeCell ref="G59:H59"/>
    <mergeCell ref="B59:C59"/>
    <mergeCell ref="G31:J31"/>
    <mergeCell ref="B57:C57"/>
    <mergeCell ref="B37:E37"/>
    <mergeCell ref="B53:E53"/>
    <mergeCell ref="B55:E55"/>
  </mergeCells>
  <phoneticPr fontId="11" type="noConversion"/>
  <printOptions horizontalCentered="1"/>
  <pageMargins left="0.5" right="0.5" top="1" bottom="0.5" header="0.25" footer="0.4"/>
  <pageSetup scale="85" orientation="portrait" r:id="rId1"/>
  <headerFooter alignWithMargins="0">
    <oddHeader>&amp;RSimplified Rate Change Application
Waste Water Class A or B - Form A</oddHeader>
    <oddFooter>&amp;L&amp;8Simplified Rate Change Application
Revised January 2016</oddFooter>
  </headerFooter>
  <rowBreaks count="2" manualBreakCount="2">
    <brk id="49" max="9" man="1"/>
    <brk id="9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8"/>
  <sheetViews>
    <sheetView view="pageBreakPreview" topLeftCell="A15" zoomScaleNormal="100" zoomScaleSheetLayoutView="100" workbookViewId="0">
      <selection activeCell="G15" sqref="G15"/>
    </sheetView>
  </sheetViews>
  <sheetFormatPr defaultRowHeight="15.75"/>
  <cols>
    <col min="1" max="1" width="5.140625" style="46" customWidth="1"/>
    <col min="2" max="2" width="3.5703125" style="59" customWidth="1"/>
    <col min="3" max="3" width="28" style="59" customWidth="1"/>
    <col min="4" max="4" width="2" style="59" customWidth="1"/>
    <col min="5" max="5" width="11.5703125" style="59" customWidth="1"/>
    <col min="6" max="6" width="2" style="59" customWidth="1"/>
    <col min="7" max="7" width="16.85546875" style="59" bestFit="1" customWidth="1"/>
    <col min="8" max="8" width="2" style="59" customWidth="1"/>
    <col min="9" max="9" width="13.85546875" style="59" bestFit="1" customWidth="1"/>
    <col min="10" max="10" width="2" style="59" customWidth="1"/>
    <col min="11" max="11" width="16.85546875" style="59" bestFit="1" customWidth="1"/>
    <col min="12" max="16384" width="9.140625" style="62"/>
  </cols>
  <sheetData>
    <row r="1" spans="1:11" ht="20.25">
      <c r="A1" s="172" t="s">
        <v>92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0.25">
      <c r="A2" s="172" t="s">
        <v>273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0.5" customHeight="1">
      <c r="A3" s="182" t="str">
        <f>IF('SWR-Cover'!B7=0,"",'SWR-Cover'!B7)</f>
        <v/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>
      <c r="B4" s="50"/>
      <c r="C4" s="41"/>
      <c r="D4" s="50"/>
      <c r="E4" s="45" t="s">
        <v>56</v>
      </c>
      <c r="F4" s="50"/>
      <c r="G4" s="1" t="str">
        <f>IF('SWR-Form A'!G4=0,"",'SWR-Form A'!G4)</f>
        <v/>
      </c>
      <c r="H4" s="50"/>
      <c r="I4" s="3"/>
      <c r="J4" s="50"/>
      <c r="K4" s="50"/>
    </row>
    <row r="5" spans="1:11">
      <c r="B5" s="50"/>
      <c r="C5" s="41"/>
      <c r="D5" s="50"/>
      <c r="E5" s="45" t="s">
        <v>55</v>
      </c>
      <c r="F5" s="50"/>
      <c r="G5" s="1" t="str">
        <f>IF('SWR-Form A'!G5=0,"",'SWR-Form A'!G5)</f>
        <v/>
      </c>
      <c r="H5" s="50"/>
      <c r="I5" s="3"/>
      <c r="J5" s="50"/>
      <c r="K5" s="50"/>
    </row>
    <row r="6" spans="1:11" ht="18.75" customHeight="1">
      <c r="B6" s="50"/>
      <c r="C6" s="41"/>
      <c r="D6" s="50"/>
      <c r="E6" s="45"/>
      <c r="F6" s="50"/>
      <c r="G6" s="2"/>
      <c r="H6" s="50"/>
      <c r="I6" s="3"/>
      <c r="J6" s="50"/>
      <c r="K6" s="50"/>
    </row>
    <row r="7" spans="1:11" ht="18.75" customHeight="1">
      <c r="B7" s="50"/>
      <c r="C7" s="41"/>
      <c r="D7" s="50"/>
      <c r="E7" s="45"/>
      <c r="F7" s="50"/>
      <c r="G7" s="2"/>
      <c r="H7" s="50"/>
      <c r="I7" s="3"/>
      <c r="J7" s="50"/>
      <c r="K7" s="50"/>
    </row>
    <row r="8" spans="1:11" ht="15" customHeight="1" thickBot="1">
      <c r="A8" s="181" t="s">
        <v>304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</row>
    <row r="9" spans="1:11" ht="17.25" customHeight="1">
      <c r="A9" s="63"/>
      <c r="B9" s="64"/>
      <c r="C9" s="64"/>
      <c r="D9" s="64"/>
      <c r="E9" s="64"/>
      <c r="F9" s="64"/>
      <c r="G9" s="65" t="s">
        <v>0</v>
      </c>
      <c r="H9" s="64"/>
      <c r="I9" s="65" t="s">
        <v>1</v>
      </c>
      <c r="J9" s="65"/>
      <c r="K9" s="66" t="s">
        <v>1</v>
      </c>
    </row>
    <row r="10" spans="1:11">
      <c r="A10" s="67" t="s">
        <v>14</v>
      </c>
      <c r="B10" s="5"/>
      <c r="C10" s="5"/>
      <c r="D10" s="5"/>
      <c r="E10" s="5"/>
      <c r="F10" s="5"/>
      <c r="G10" s="68" t="s">
        <v>2</v>
      </c>
      <c r="H10" s="5"/>
      <c r="I10" s="68" t="s">
        <v>4</v>
      </c>
      <c r="J10" s="68"/>
      <c r="K10" s="69" t="s">
        <v>2</v>
      </c>
    </row>
    <row r="11" spans="1:11" ht="16.5" thickBot="1">
      <c r="A11" s="70" t="s">
        <v>18</v>
      </c>
      <c r="B11" s="71"/>
      <c r="C11" s="72" t="s">
        <v>57</v>
      </c>
      <c r="D11" s="71"/>
      <c r="E11" s="72" t="s">
        <v>58</v>
      </c>
      <c r="F11" s="71"/>
      <c r="G11" s="72" t="s">
        <v>214</v>
      </c>
      <c r="H11" s="71"/>
      <c r="I11" s="72" t="s">
        <v>183</v>
      </c>
      <c r="J11" s="72"/>
      <c r="K11" s="73" t="s">
        <v>217</v>
      </c>
    </row>
    <row r="12" spans="1:11" ht="15" customHeight="1">
      <c r="B12" s="74"/>
      <c r="C12" s="68" t="s">
        <v>5</v>
      </c>
      <c r="D12" s="41"/>
      <c r="E12" s="68" t="s">
        <v>6</v>
      </c>
      <c r="F12" s="41"/>
      <c r="G12" s="68" t="s">
        <v>7</v>
      </c>
      <c r="H12" s="41"/>
      <c r="I12" s="68" t="s">
        <v>8</v>
      </c>
      <c r="J12" s="46"/>
      <c r="K12" s="68" t="s">
        <v>23</v>
      </c>
    </row>
    <row r="13" spans="1:11" ht="15" customHeight="1">
      <c r="B13" s="74"/>
      <c r="C13" s="74"/>
      <c r="D13" s="41"/>
      <c r="E13" s="74"/>
      <c r="F13" s="41"/>
      <c r="G13" s="68"/>
      <c r="H13" s="41"/>
      <c r="I13" s="68"/>
      <c r="J13" s="46"/>
      <c r="K13" s="68"/>
    </row>
    <row r="14" spans="1:11" ht="15" customHeight="1">
      <c r="A14" s="46">
        <v>1</v>
      </c>
      <c r="B14" s="75" t="s">
        <v>240</v>
      </c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5" customHeight="1">
      <c r="A15" s="46">
        <f>+A14+1</f>
        <v>2</v>
      </c>
      <c r="B15" s="41"/>
      <c r="C15" s="50" t="s">
        <v>52</v>
      </c>
      <c r="D15" s="41"/>
      <c r="E15" s="46" t="s">
        <v>117</v>
      </c>
      <c r="F15" s="41"/>
      <c r="G15" s="9"/>
      <c r="H15" s="37"/>
      <c r="I15" s="76" t="str">
        <f>IF(G15=0,"",(K15-G15)/G15)</f>
        <v/>
      </c>
      <c r="J15" s="37"/>
      <c r="K15" s="9"/>
    </row>
    <row r="16" spans="1:11" ht="15" customHeight="1">
      <c r="A16" s="46">
        <f t="shared" ref="A16:A47" si="0">+A15+1</f>
        <v>3</v>
      </c>
      <c r="B16" s="41"/>
      <c r="C16" s="50" t="s">
        <v>53</v>
      </c>
      <c r="D16" s="41"/>
      <c r="E16" s="46" t="s">
        <v>117</v>
      </c>
      <c r="F16" s="41"/>
      <c r="G16" s="9"/>
      <c r="H16" s="37"/>
      <c r="I16" s="76" t="str">
        <f t="shared" ref="I16:I48" si="1">IF(G16=0,"",(K16-G16)/G16)</f>
        <v/>
      </c>
      <c r="J16" s="37"/>
      <c r="K16" s="9"/>
    </row>
    <row r="17" spans="1:11" ht="15" customHeight="1">
      <c r="A17" s="46">
        <f t="shared" si="0"/>
        <v>4</v>
      </c>
      <c r="B17" s="41"/>
      <c r="C17" s="50" t="s">
        <v>119</v>
      </c>
      <c r="D17" s="41"/>
      <c r="E17" s="46" t="s">
        <v>117</v>
      </c>
      <c r="F17" s="41"/>
      <c r="G17" s="9"/>
      <c r="H17" s="37"/>
      <c r="I17" s="76" t="str">
        <f t="shared" si="1"/>
        <v/>
      </c>
      <c r="J17" s="37"/>
      <c r="K17" s="9"/>
    </row>
    <row r="18" spans="1:11" ht="15" customHeight="1">
      <c r="A18" s="46">
        <f t="shared" si="0"/>
        <v>5</v>
      </c>
      <c r="B18" s="41"/>
      <c r="C18" s="50" t="s">
        <v>54</v>
      </c>
      <c r="D18" s="41"/>
      <c r="E18" s="46" t="s">
        <v>117</v>
      </c>
      <c r="F18" s="41"/>
      <c r="G18" s="9"/>
      <c r="H18" s="37"/>
      <c r="I18" s="76" t="str">
        <f>IF(G18=0,"",(K18-G18)/G18)</f>
        <v/>
      </c>
      <c r="J18" s="37"/>
      <c r="K18" s="9"/>
    </row>
    <row r="19" spans="1:11" ht="15" customHeight="1">
      <c r="A19" s="46">
        <f t="shared" si="0"/>
        <v>6</v>
      </c>
      <c r="B19" s="41"/>
      <c r="C19" s="50" t="s">
        <v>120</v>
      </c>
      <c r="D19" s="62"/>
      <c r="E19" s="46" t="s">
        <v>117</v>
      </c>
      <c r="F19" s="41"/>
      <c r="G19" s="9"/>
      <c r="H19" s="37"/>
      <c r="I19" s="76" t="str">
        <f>IF(G19=0,"",(K19-G19)/G19)</f>
        <v/>
      </c>
      <c r="J19" s="37"/>
      <c r="K19" s="9"/>
    </row>
    <row r="20" spans="1:11" ht="15" customHeight="1">
      <c r="A20" s="46">
        <f t="shared" si="0"/>
        <v>7</v>
      </c>
      <c r="B20" s="41"/>
      <c r="C20" s="50" t="s">
        <v>241</v>
      </c>
      <c r="D20" s="62"/>
      <c r="E20" s="46" t="s">
        <v>117</v>
      </c>
      <c r="F20" s="41"/>
      <c r="G20" s="9"/>
      <c r="H20" s="37"/>
      <c r="I20" s="76" t="str">
        <f t="shared" si="1"/>
        <v/>
      </c>
      <c r="J20" s="37"/>
      <c r="K20" s="9"/>
    </row>
    <row r="21" spans="1:11" ht="15" customHeight="1">
      <c r="A21" s="46">
        <f t="shared" si="0"/>
        <v>8</v>
      </c>
      <c r="B21" s="41"/>
      <c r="C21" s="10"/>
      <c r="D21" s="41"/>
      <c r="E21" s="46"/>
      <c r="F21" s="41"/>
      <c r="G21" s="9"/>
      <c r="H21" s="37"/>
      <c r="I21" s="76" t="str">
        <f t="shared" si="1"/>
        <v/>
      </c>
      <c r="J21" s="37"/>
      <c r="K21" s="9"/>
    </row>
    <row r="22" spans="1:11">
      <c r="A22" s="46">
        <f t="shared" si="0"/>
        <v>9</v>
      </c>
      <c r="B22" s="41"/>
      <c r="C22" s="10"/>
      <c r="D22" s="41"/>
      <c r="E22" s="46"/>
      <c r="F22" s="41"/>
      <c r="G22" s="9"/>
      <c r="H22" s="37"/>
      <c r="I22" s="76" t="str">
        <f t="shared" si="1"/>
        <v/>
      </c>
      <c r="J22" s="37"/>
      <c r="K22" s="9"/>
    </row>
    <row r="23" spans="1:11" ht="15" customHeight="1">
      <c r="A23" s="46">
        <f t="shared" si="0"/>
        <v>10</v>
      </c>
      <c r="B23" s="41"/>
      <c r="C23" s="10"/>
      <c r="D23" s="41"/>
      <c r="E23" s="46"/>
      <c r="F23" s="41"/>
      <c r="G23" s="9"/>
      <c r="H23" s="37"/>
      <c r="I23" s="76" t="str">
        <f t="shared" si="1"/>
        <v/>
      </c>
      <c r="J23" s="37"/>
      <c r="K23" s="9"/>
    </row>
    <row r="24" spans="1:11" ht="15" customHeight="1">
      <c r="A24" s="46">
        <f t="shared" si="0"/>
        <v>11</v>
      </c>
      <c r="B24" s="77"/>
      <c r="C24" s="77"/>
      <c r="D24" s="77"/>
      <c r="E24" s="77"/>
      <c r="F24" s="77"/>
      <c r="G24" s="78"/>
      <c r="H24" s="77"/>
      <c r="I24" s="79"/>
      <c r="J24" s="77"/>
      <c r="K24" s="78"/>
    </row>
    <row r="25" spans="1:11">
      <c r="A25" s="46">
        <f t="shared" si="0"/>
        <v>12</v>
      </c>
      <c r="B25" s="49" t="s">
        <v>242</v>
      </c>
      <c r="C25" s="41"/>
      <c r="D25" s="41"/>
      <c r="E25" s="41"/>
      <c r="F25" s="41"/>
      <c r="G25" s="80"/>
      <c r="H25" s="37"/>
      <c r="I25" s="79"/>
      <c r="J25" s="37"/>
      <c r="K25" s="80"/>
    </row>
    <row r="26" spans="1:11">
      <c r="A26" s="46">
        <f t="shared" si="0"/>
        <v>13</v>
      </c>
      <c r="B26" s="41"/>
      <c r="C26" s="50" t="s">
        <v>52</v>
      </c>
      <c r="D26" s="41"/>
      <c r="E26" s="46" t="s">
        <v>117</v>
      </c>
      <c r="F26" s="41"/>
      <c r="G26" s="9"/>
      <c r="H26" s="37"/>
      <c r="I26" s="76" t="str">
        <f t="shared" si="1"/>
        <v/>
      </c>
      <c r="J26" s="37"/>
      <c r="K26" s="9"/>
    </row>
    <row r="27" spans="1:11">
      <c r="A27" s="46">
        <f t="shared" si="0"/>
        <v>14</v>
      </c>
      <c r="B27" s="41"/>
      <c r="C27" s="50" t="s">
        <v>53</v>
      </c>
      <c r="D27" s="41"/>
      <c r="E27" s="46" t="s">
        <v>117</v>
      </c>
      <c r="F27" s="41"/>
      <c r="G27" s="9"/>
      <c r="H27" s="37"/>
      <c r="I27" s="76" t="str">
        <f t="shared" si="1"/>
        <v/>
      </c>
      <c r="J27" s="37"/>
      <c r="K27" s="9"/>
    </row>
    <row r="28" spans="1:11">
      <c r="A28" s="46">
        <f t="shared" si="0"/>
        <v>15</v>
      </c>
      <c r="B28" s="41"/>
      <c r="C28" s="50" t="s">
        <v>119</v>
      </c>
      <c r="D28" s="41"/>
      <c r="E28" s="46" t="s">
        <v>117</v>
      </c>
      <c r="F28" s="41"/>
      <c r="G28" s="9"/>
      <c r="H28" s="37"/>
      <c r="I28" s="76" t="str">
        <f t="shared" si="1"/>
        <v/>
      </c>
      <c r="J28" s="37"/>
      <c r="K28" s="9"/>
    </row>
    <row r="29" spans="1:11">
      <c r="A29" s="46">
        <f t="shared" si="0"/>
        <v>16</v>
      </c>
      <c r="B29" s="41"/>
      <c r="C29" s="50" t="s">
        <v>54</v>
      </c>
      <c r="D29" s="41"/>
      <c r="E29" s="46" t="s">
        <v>117</v>
      </c>
      <c r="F29" s="41"/>
      <c r="G29" s="9"/>
      <c r="H29" s="37"/>
      <c r="I29" s="76" t="str">
        <f t="shared" si="1"/>
        <v/>
      </c>
      <c r="J29" s="37"/>
      <c r="K29" s="9"/>
    </row>
    <row r="30" spans="1:11">
      <c r="A30" s="46">
        <f t="shared" si="0"/>
        <v>17</v>
      </c>
      <c r="B30" s="41"/>
      <c r="C30" s="50" t="s">
        <v>120</v>
      </c>
      <c r="D30" s="41"/>
      <c r="E30" s="46" t="s">
        <v>117</v>
      </c>
      <c r="F30" s="41"/>
      <c r="G30" s="9"/>
      <c r="H30" s="37"/>
      <c r="I30" s="76" t="str">
        <f t="shared" si="1"/>
        <v/>
      </c>
      <c r="J30" s="37"/>
      <c r="K30" s="9"/>
    </row>
    <row r="31" spans="1:11" ht="15" customHeight="1">
      <c r="A31" s="46">
        <f t="shared" si="0"/>
        <v>18</v>
      </c>
      <c r="B31" s="77"/>
      <c r="C31" s="10"/>
      <c r="D31" s="41"/>
      <c r="E31" s="46"/>
      <c r="F31" s="41"/>
      <c r="G31" s="9"/>
      <c r="H31" s="37"/>
      <c r="I31" s="76" t="str">
        <f t="shared" si="1"/>
        <v/>
      </c>
      <c r="J31" s="37"/>
      <c r="K31" s="9"/>
    </row>
    <row r="32" spans="1:11" ht="15" customHeight="1">
      <c r="A32" s="46">
        <f t="shared" si="0"/>
        <v>19</v>
      </c>
      <c r="B32" s="77"/>
      <c r="C32" s="10"/>
      <c r="D32" s="41"/>
      <c r="E32" s="46"/>
      <c r="F32" s="41"/>
      <c r="G32" s="9"/>
      <c r="H32" s="37"/>
      <c r="I32" s="76" t="str">
        <f t="shared" si="1"/>
        <v/>
      </c>
      <c r="J32" s="37"/>
      <c r="K32" s="9"/>
    </row>
    <row r="33" spans="1:11" ht="15" customHeight="1">
      <c r="A33" s="46">
        <f t="shared" si="0"/>
        <v>20</v>
      </c>
      <c r="B33" s="77"/>
      <c r="C33" s="10"/>
      <c r="D33" s="41"/>
      <c r="E33" s="46"/>
      <c r="F33" s="41"/>
      <c r="G33" s="9"/>
      <c r="H33" s="37"/>
      <c r="I33" s="76" t="str">
        <f t="shared" si="1"/>
        <v/>
      </c>
      <c r="J33" s="37"/>
      <c r="K33" s="9"/>
    </row>
    <row r="34" spans="1:11" ht="15" customHeight="1">
      <c r="A34" s="46">
        <f t="shared" si="0"/>
        <v>21</v>
      </c>
      <c r="B34" s="77"/>
      <c r="C34" s="46"/>
      <c r="D34" s="46"/>
      <c r="E34" s="46"/>
      <c r="F34" s="46"/>
      <c r="G34" s="81"/>
      <c r="H34" s="81"/>
      <c r="I34" s="81"/>
      <c r="J34" s="81"/>
      <c r="K34" s="81"/>
    </row>
    <row r="35" spans="1:11" ht="15" customHeight="1">
      <c r="A35" s="46">
        <f t="shared" si="0"/>
        <v>22</v>
      </c>
      <c r="B35" s="49" t="s">
        <v>243</v>
      </c>
      <c r="D35" s="41"/>
      <c r="E35" s="41"/>
      <c r="F35" s="41"/>
      <c r="G35" s="80"/>
      <c r="H35" s="37"/>
      <c r="I35" s="79"/>
      <c r="J35" s="37"/>
      <c r="K35" s="80"/>
    </row>
    <row r="36" spans="1:11" ht="15" customHeight="1">
      <c r="A36" s="46">
        <f t="shared" si="0"/>
        <v>23</v>
      </c>
      <c r="B36" s="77"/>
      <c r="C36" s="59" t="s">
        <v>277</v>
      </c>
      <c r="D36" s="82"/>
      <c r="E36" s="46" t="s">
        <v>117</v>
      </c>
      <c r="F36" s="41"/>
      <c r="G36" s="9"/>
      <c r="H36" s="37"/>
      <c r="I36" s="76" t="str">
        <f t="shared" si="1"/>
        <v/>
      </c>
      <c r="J36" s="37"/>
      <c r="K36" s="9"/>
    </row>
    <row r="37" spans="1:11" ht="15" customHeight="1">
      <c r="A37" s="46">
        <f t="shared" si="0"/>
        <v>24</v>
      </c>
      <c r="B37" s="77"/>
      <c r="C37" s="50" t="s">
        <v>244</v>
      </c>
      <c r="D37" s="82"/>
      <c r="E37" s="46" t="s">
        <v>117</v>
      </c>
      <c r="F37" s="41"/>
      <c r="G37" s="9"/>
      <c r="H37" s="37"/>
      <c r="I37" s="76" t="str">
        <f t="shared" si="1"/>
        <v/>
      </c>
      <c r="J37" s="37"/>
      <c r="K37" s="9"/>
    </row>
    <row r="38" spans="1:11" ht="15" customHeight="1">
      <c r="A38" s="46">
        <f t="shared" si="0"/>
        <v>25</v>
      </c>
      <c r="B38" s="41"/>
      <c r="C38" s="50" t="s">
        <v>293</v>
      </c>
      <c r="D38" s="82"/>
      <c r="E38" s="46" t="s">
        <v>117</v>
      </c>
      <c r="F38" s="41"/>
      <c r="G38" s="9"/>
      <c r="H38" s="37"/>
      <c r="I38" s="76" t="str">
        <f t="shared" si="1"/>
        <v/>
      </c>
      <c r="J38" s="37"/>
      <c r="K38" s="9"/>
    </row>
    <row r="39" spans="1:11">
      <c r="A39" s="46">
        <f t="shared" si="0"/>
        <v>26</v>
      </c>
      <c r="B39" s="41"/>
      <c r="C39" s="11"/>
      <c r="D39" s="41"/>
      <c r="E39" s="46"/>
      <c r="F39" s="41"/>
      <c r="G39" s="9"/>
      <c r="H39" s="37"/>
      <c r="I39" s="76" t="str">
        <f t="shared" si="1"/>
        <v/>
      </c>
      <c r="J39" s="37"/>
      <c r="K39" s="9"/>
    </row>
    <row r="40" spans="1:11">
      <c r="A40" s="46">
        <f t="shared" si="0"/>
        <v>27</v>
      </c>
      <c r="B40" s="41"/>
      <c r="C40" s="10"/>
      <c r="D40" s="41"/>
      <c r="E40" s="46"/>
      <c r="F40" s="41"/>
      <c r="G40" s="9"/>
      <c r="H40" s="37"/>
      <c r="I40" s="76" t="str">
        <f t="shared" si="1"/>
        <v/>
      </c>
      <c r="J40" s="37"/>
      <c r="K40" s="9"/>
    </row>
    <row r="41" spans="1:11">
      <c r="A41" s="46">
        <f t="shared" si="0"/>
        <v>28</v>
      </c>
      <c r="B41" s="41"/>
      <c r="C41" s="10"/>
      <c r="D41" s="41"/>
      <c r="E41" s="46"/>
      <c r="F41" s="41"/>
      <c r="G41" s="9"/>
      <c r="H41" s="37"/>
      <c r="I41" s="76" t="str">
        <f t="shared" si="1"/>
        <v/>
      </c>
      <c r="J41" s="37"/>
      <c r="K41" s="9"/>
    </row>
    <row r="42" spans="1:11">
      <c r="A42" s="46">
        <f t="shared" si="0"/>
        <v>29</v>
      </c>
      <c r="B42" s="41"/>
      <c r="C42" s="45"/>
      <c r="D42" s="41"/>
      <c r="E42" s="46"/>
      <c r="F42" s="41"/>
      <c r="G42" s="46"/>
      <c r="H42" s="46"/>
      <c r="I42" s="46"/>
      <c r="J42" s="46"/>
      <c r="K42" s="46"/>
    </row>
    <row r="43" spans="1:11">
      <c r="A43" s="46">
        <f t="shared" si="0"/>
        <v>30</v>
      </c>
      <c r="B43" s="50" t="s">
        <v>136</v>
      </c>
      <c r="C43" s="77"/>
      <c r="D43" s="41"/>
      <c r="E43" s="46"/>
      <c r="F43" s="41"/>
      <c r="G43" s="46"/>
      <c r="H43" s="46"/>
      <c r="I43" s="46"/>
      <c r="J43" s="46"/>
      <c r="K43" s="46"/>
    </row>
    <row r="44" spans="1:11">
      <c r="A44" s="46">
        <f t="shared" si="0"/>
        <v>31</v>
      </c>
      <c r="B44" s="83" t="s">
        <v>215</v>
      </c>
      <c r="C44" s="41" t="s">
        <v>175</v>
      </c>
      <c r="D44" s="41"/>
      <c r="E44" s="46"/>
      <c r="F44" s="41"/>
      <c r="G44" s="46"/>
      <c r="H44" s="46"/>
      <c r="I44" s="46" t="str">
        <f t="shared" si="1"/>
        <v/>
      </c>
      <c r="J44" s="46"/>
      <c r="K44" s="46"/>
    </row>
    <row r="45" spans="1:11">
      <c r="A45" s="46">
        <f t="shared" si="0"/>
        <v>32</v>
      </c>
      <c r="B45" s="83" t="s">
        <v>216</v>
      </c>
      <c r="C45" s="41" t="s">
        <v>329</v>
      </c>
      <c r="D45" s="41"/>
      <c r="E45" s="41"/>
      <c r="F45" s="41"/>
      <c r="G45" s="41"/>
      <c r="H45" s="41"/>
      <c r="I45" s="41"/>
      <c r="J45" s="46"/>
      <c r="K45" s="46"/>
    </row>
    <row r="46" spans="1:11">
      <c r="A46" s="46">
        <f t="shared" si="0"/>
        <v>33</v>
      </c>
      <c r="B46" s="84" t="s">
        <v>135</v>
      </c>
      <c r="C46" s="41" t="s">
        <v>330</v>
      </c>
      <c r="D46" s="41"/>
      <c r="E46" s="41"/>
      <c r="F46" s="41"/>
      <c r="G46" s="41"/>
      <c r="H46" s="41"/>
      <c r="I46" s="41"/>
      <c r="J46" s="46"/>
      <c r="K46" s="46"/>
    </row>
    <row r="47" spans="1:11">
      <c r="A47" s="46">
        <f t="shared" si="0"/>
        <v>34</v>
      </c>
      <c r="C47" s="59" t="s">
        <v>237</v>
      </c>
      <c r="J47" s="46"/>
      <c r="K47" s="46"/>
    </row>
    <row r="48" spans="1:11">
      <c r="B48" s="41"/>
      <c r="C48" s="77"/>
      <c r="D48" s="77"/>
      <c r="E48" s="77"/>
      <c r="F48" s="77"/>
      <c r="G48" s="77"/>
      <c r="H48" s="77"/>
      <c r="I48" s="77" t="str">
        <f t="shared" si="1"/>
        <v/>
      </c>
      <c r="J48" s="77"/>
      <c r="K48" s="77"/>
    </row>
  </sheetData>
  <sheetProtection algorithmName="SHA-512" hashValue="rDQ8EM0ySjDEaJhO1gJifCTv3Mqbu2U+/5YrHOtegQjH4e4mI01QkPXuPT4VdcFaA+mRIPEHEo8CCcmZsHaTtw==" saltValue="sfkj22UkqeWKnf3cOYTL4Q==" spinCount="100000" sheet="1" objects="1" scenarios="1" formatColumns="0" selectLockedCells="1" pivotTables="0"/>
  <mergeCells count="4">
    <mergeCell ref="A8:K8"/>
    <mergeCell ref="A1:K1"/>
    <mergeCell ref="A3:K3"/>
    <mergeCell ref="A2:K2"/>
  </mergeCells>
  <phoneticPr fontId="0" type="noConversion"/>
  <printOptions horizontalCentered="1"/>
  <pageMargins left="0.5" right="0.5" top="1" bottom="0.5" header="0.25" footer="0.4"/>
  <pageSetup scale="85" orientation="portrait" r:id="rId1"/>
  <headerFooter alignWithMargins="0">
    <oddHeader>&amp;RSimplified Rate Change Application
Waste Water Class A or B - Form B</oddHeader>
    <oddFooter>&amp;L&amp;8Simplified Rate Change Application
Revised January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73"/>
  <sheetViews>
    <sheetView view="pageBreakPreview" topLeftCell="A49" zoomScaleNormal="100" zoomScaleSheetLayoutView="100" workbookViewId="0">
      <selection activeCell="H14" sqref="H14"/>
    </sheetView>
  </sheetViews>
  <sheetFormatPr defaultRowHeight="15"/>
  <cols>
    <col min="1" max="1" width="5.28515625" style="59" customWidth="1"/>
    <col min="2" max="2" width="2.7109375" style="59" customWidth="1"/>
    <col min="3" max="3" width="32.42578125" style="59" customWidth="1"/>
    <col min="4" max="4" width="8.42578125" style="59" customWidth="1"/>
    <col min="5" max="5" width="1.28515625" style="59" customWidth="1"/>
    <col min="6" max="6" width="16.7109375" style="59" customWidth="1"/>
    <col min="7" max="7" width="1.28515625" style="59" customWidth="1"/>
    <col min="8" max="8" width="13.7109375" style="59" customWidth="1"/>
    <col min="9" max="9" width="1.28515625" style="59" customWidth="1"/>
    <col min="10" max="10" width="14" style="59" customWidth="1"/>
    <col min="11" max="11" width="1.28515625" style="59" customWidth="1"/>
    <col min="12" max="12" width="14" style="59" bestFit="1" customWidth="1"/>
    <col min="13" max="13" width="1.28515625" style="59" customWidth="1"/>
    <col min="14" max="14" width="14" style="59" customWidth="1"/>
    <col min="15" max="15" width="10.85546875" style="62" bestFit="1" customWidth="1"/>
    <col min="16" max="16" width="13.85546875" style="62" customWidth="1"/>
    <col min="17" max="17" width="10.7109375" style="62" customWidth="1"/>
    <col min="18" max="16384" width="9.140625" style="62"/>
  </cols>
  <sheetData>
    <row r="1" spans="1:17" ht="20.25">
      <c r="A1" s="172" t="s">
        <v>92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7" ht="20.25">
      <c r="A2" s="172" t="s">
        <v>273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7" ht="12.75" customHeight="1">
      <c r="A3" s="182" t="str">
        <f>IF('SWR-Cover'!B7=0,"",'SWR-Cover'!B7)</f>
        <v/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7" ht="15.75">
      <c r="A4" s="85"/>
      <c r="B4" s="4"/>
      <c r="C4" s="45"/>
      <c r="D4" s="77"/>
      <c r="E4" s="4"/>
      <c r="F4" s="45" t="s">
        <v>56</v>
      </c>
      <c r="G4" s="34"/>
      <c r="H4" s="1" t="str">
        <f>IF('SWR-Form A'!G4=0,"",'SWR-Form A'!G4)</f>
        <v/>
      </c>
      <c r="I4" s="34"/>
      <c r="J4" s="34"/>
      <c r="K4" s="34"/>
      <c r="L4" s="34"/>
      <c r="M4" s="34"/>
      <c r="N4" s="34"/>
      <c r="O4" s="77"/>
      <c r="P4" s="77"/>
      <c r="Q4" s="77"/>
    </row>
    <row r="5" spans="1:17" ht="15.75">
      <c r="A5" s="85"/>
      <c r="B5" s="4"/>
      <c r="C5" s="45"/>
      <c r="D5" s="77"/>
      <c r="E5" s="4"/>
      <c r="F5" s="45" t="s">
        <v>55</v>
      </c>
      <c r="G5" s="34"/>
      <c r="H5" s="1" t="str">
        <f>IF('SWR-Form A'!G5=0,"",'SWR-Form A'!G5)</f>
        <v/>
      </c>
      <c r="I5" s="34"/>
      <c r="J5" s="34"/>
      <c r="K5" s="34"/>
      <c r="L5" s="34"/>
      <c r="M5" s="34"/>
      <c r="N5" s="34"/>
      <c r="O5" s="77"/>
      <c r="P5" s="77"/>
      <c r="Q5" s="77"/>
    </row>
    <row r="6" spans="1:17" ht="15.75">
      <c r="A6" s="85"/>
      <c r="B6" s="4"/>
      <c r="C6" s="45"/>
      <c r="D6" s="77"/>
      <c r="E6" s="4"/>
      <c r="F6" s="45"/>
      <c r="G6" s="34"/>
      <c r="H6" s="2"/>
      <c r="I6" s="34"/>
      <c r="J6" s="34"/>
      <c r="K6" s="34"/>
      <c r="L6" s="34"/>
      <c r="M6" s="34"/>
      <c r="N6" s="34"/>
      <c r="O6" s="77"/>
      <c r="P6" s="77"/>
      <c r="Q6" s="77"/>
    </row>
    <row r="7" spans="1:17" ht="16.5" thickBot="1">
      <c r="A7" s="56" t="s">
        <v>204</v>
      </c>
      <c r="B7" s="50"/>
      <c r="C7" s="41"/>
      <c r="D7" s="45"/>
      <c r="E7" s="50"/>
      <c r="F7" s="86"/>
      <c r="G7" s="50"/>
      <c r="H7" s="3"/>
      <c r="I7" s="50"/>
      <c r="J7" s="50"/>
      <c r="K7" s="77"/>
      <c r="L7" s="77"/>
      <c r="M7" s="77"/>
      <c r="N7" s="77"/>
      <c r="O7" s="77"/>
      <c r="P7" s="77"/>
      <c r="Q7" s="77"/>
    </row>
    <row r="8" spans="1:17" ht="15.75">
      <c r="A8" s="87"/>
      <c r="B8" s="65"/>
      <c r="C8" s="65"/>
      <c r="D8" s="65" t="s">
        <v>47</v>
      </c>
      <c r="E8" s="64"/>
      <c r="F8" s="65" t="s">
        <v>9</v>
      </c>
      <c r="G8" s="65"/>
      <c r="H8" s="65" t="s">
        <v>10</v>
      </c>
      <c r="I8" s="65"/>
      <c r="J8" s="65" t="s">
        <v>11</v>
      </c>
      <c r="K8" s="65"/>
      <c r="L8" s="65" t="s">
        <v>12</v>
      </c>
      <c r="M8" s="65"/>
      <c r="N8" s="66" t="s">
        <v>13</v>
      </c>
      <c r="O8" s="77"/>
      <c r="P8" s="77"/>
      <c r="Q8" s="77"/>
    </row>
    <row r="9" spans="1:17" ht="15.75">
      <c r="A9" s="67" t="s">
        <v>14</v>
      </c>
      <c r="B9" s="68"/>
      <c r="C9" s="5"/>
      <c r="D9" s="68" t="s">
        <v>48</v>
      </c>
      <c r="E9" s="5"/>
      <c r="F9" s="68" t="s">
        <v>15</v>
      </c>
      <c r="G9" s="68"/>
      <c r="H9" s="68" t="s">
        <v>16</v>
      </c>
      <c r="I9" s="68"/>
      <c r="J9" s="68" t="s">
        <v>15</v>
      </c>
      <c r="K9" s="68"/>
      <c r="L9" s="68" t="s">
        <v>17</v>
      </c>
      <c r="M9" s="68"/>
      <c r="N9" s="69" t="s">
        <v>17</v>
      </c>
      <c r="O9" s="77"/>
      <c r="P9" s="77"/>
      <c r="Q9" s="77"/>
    </row>
    <row r="10" spans="1:17" ht="14.25" customHeight="1" thickBot="1">
      <c r="A10" s="70" t="s">
        <v>18</v>
      </c>
      <c r="B10" s="183" t="s">
        <v>19</v>
      </c>
      <c r="C10" s="183"/>
      <c r="D10" s="72" t="s">
        <v>94</v>
      </c>
      <c r="E10" s="71"/>
      <c r="F10" s="72" t="s">
        <v>20</v>
      </c>
      <c r="G10" s="72"/>
      <c r="H10" s="72" t="s">
        <v>202</v>
      </c>
      <c r="I10" s="72"/>
      <c r="J10" s="72" t="s">
        <v>20</v>
      </c>
      <c r="K10" s="72"/>
      <c r="L10" s="72" t="s">
        <v>203</v>
      </c>
      <c r="M10" s="72"/>
      <c r="N10" s="73" t="s">
        <v>22</v>
      </c>
      <c r="O10" s="77"/>
      <c r="P10" s="77"/>
      <c r="Q10" s="77"/>
    </row>
    <row r="11" spans="1:17" ht="17.25" customHeight="1">
      <c r="A11" s="5"/>
      <c r="B11" s="5"/>
      <c r="C11" s="68" t="s">
        <v>5</v>
      </c>
      <c r="D11" s="68" t="s">
        <v>6</v>
      </c>
      <c r="E11" s="46"/>
      <c r="F11" s="68" t="s">
        <v>7</v>
      </c>
      <c r="G11" s="46"/>
      <c r="H11" s="68" t="s">
        <v>8</v>
      </c>
      <c r="I11" s="46"/>
      <c r="J11" s="68" t="s">
        <v>23</v>
      </c>
      <c r="K11" s="46"/>
      <c r="L11" s="68" t="s">
        <v>24</v>
      </c>
      <c r="M11" s="46"/>
      <c r="N11" s="68" t="s">
        <v>93</v>
      </c>
      <c r="O11" s="77"/>
      <c r="P11" s="77"/>
      <c r="Q11" s="77"/>
    </row>
    <row r="12" spans="1:17" ht="13.5" customHeight="1">
      <c r="A12" s="5"/>
      <c r="B12" s="5"/>
      <c r="C12" s="68"/>
      <c r="D12" s="68"/>
      <c r="E12" s="46"/>
      <c r="F12" s="68"/>
      <c r="G12" s="46"/>
      <c r="H12" s="68"/>
      <c r="I12" s="46"/>
      <c r="J12" s="68"/>
      <c r="K12" s="46"/>
      <c r="L12" s="68"/>
      <c r="M12" s="46"/>
      <c r="N12" s="68"/>
      <c r="O12" s="77"/>
      <c r="P12" s="77"/>
      <c r="Q12" s="77"/>
    </row>
    <row r="13" spans="1:17" ht="18.75" customHeight="1">
      <c r="A13" s="46">
        <v>1</v>
      </c>
      <c r="B13" s="49" t="s">
        <v>320</v>
      </c>
      <c r="C13" s="41"/>
      <c r="D13" s="55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77"/>
      <c r="P13" s="77"/>
      <c r="Q13" s="77"/>
    </row>
    <row r="14" spans="1:17" ht="14.25" customHeight="1">
      <c r="A14" s="46">
        <f>+A13+1</f>
        <v>2</v>
      </c>
      <c r="B14" s="46"/>
      <c r="C14" s="41" t="s">
        <v>247</v>
      </c>
      <c r="D14" s="46">
        <v>521.1</v>
      </c>
      <c r="E14" s="41"/>
      <c r="F14" s="88">
        <f>'SWR-Form F'!F16</f>
        <v>0</v>
      </c>
      <c r="G14" s="89"/>
      <c r="H14" s="12"/>
      <c r="I14" s="89"/>
      <c r="J14" s="88">
        <f>+F14+H14</f>
        <v>0</v>
      </c>
      <c r="K14" s="89"/>
      <c r="L14" s="12"/>
      <c r="M14" s="89"/>
      <c r="N14" s="88">
        <f>J14+L14</f>
        <v>0</v>
      </c>
      <c r="O14" s="77"/>
      <c r="P14" s="77"/>
      <c r="Q14" s="77"/>
    </row>
    <row r="15" spans="1:17" ht="14.25" customHeight="1">
      <c r="A15" s="46">
        <f t="shared" ref="A15:A70" si="0">+A14+1</f>
        <v>3</v>
      </c>
      <c r="B15" s="46"/>
      <c r="C15" s="41" t="s">
        <v>248</v>
      </c>
      <c r="D15" s="46">
        <v>521.20000000000005</v>
      </c>
      <c r="E15" s="41"/>
      <c r="F15" s="88">
        <f>'SWR-Form F'!F17</f>
        <v>0</v>
      </c>
      <c r="G15" s="89"/>
      <c r="H15" s="12"/>
      <c r="I15" s="89"/>
      <c r="J15" s="88">
        <f t="shared" ref="J15:J24" si="1">+F15+H15</f>
        <v>0</v>
      </c>
      <c r="K15" s="89"/>
      <c r="L15" s="12"/>
      <c r="M15" s="89"/>
      <c r="N15" s="88">
        <f t="shared" ref="N15:N27" si="2">J15+L15</f>
        <v>0</v>
      </c>
      <c r="O15" s="77"/>
      <c r="P15" s="77"/>
      <c r="Q15" s="77"/>
    </row>
    <row r="16" spans="1:17" ht="14.25" customHeight="1">
      <c r="A16" s="46">
        <f t="shared" si="0"/>
        <v>4</v>
      </c>
      <c r="B16" s="46"/>
      <c r="C16" s="41" t="s">
        <v>249</v>
      </c>
      <c r="D16" s="46">
        <v>521.29999999999995</v>
      </c>
      <c r="E16" s="41"/>
      <c r="F16" s="88">
        <f>'SWR-Form F'!F18</f>
        <v>0</v>
      </c>
      <c r="G16" s="89"/>
      <c r="H16" s="12"/>
      <c r="I16" s="89"/>
      <c r="J16" s="88">
        <f t="shared" si="1"/>
        <v>0</v>
      </c>
      <c r="K16" s="89"/>
      <c r="L16" s="12"/>
      <c r="M16" s="89"/>
      <c r="N16" s="88">
        <f t="shared" si="2"/>
        <v>0</v>
      </c>
      <c r="O16" s="77"/>
      <c r="P16" s="77"/>
      <c r="Q16" s="77"/>
    </row>
    <row r="17" spans="1:17" ht="14.25" customHeight="1">
      <c r="A17" s="46">
        <f t="shared" si="0"/>
        <v>5</v>
      </c>
      <c r="B17" s="46"/>
      <c r="C17" s="41" t="s">
        <v>250</v>
      </c>
      <c r="D17" s="46">
        <v>521.4</v>
      </c>
      <c r="E17" s="41"/>
      <c r="F17" s="88">
        <f>'SWR-Form F'!F19</f>
        <v>0</v>
      </c>
      <c r="G17" s="89"/>
      <c r="H17" s="12"/>
      <c r="I17" s="89"/>
      <c r="J17" s="88">
        <f t="shared" si="1"/>
        <v>0</v>
      </c>
      <c r="K17" s="89"/>
      <c r="L17" s="12"/>
      <c r="M17" s="89"/>
      <c r="N17" s="88">
        <f t="shared" si="2"/>
        <v>0</v>
      </c>
      <c r="O17" s="77"/>
      <c r="P17" s="77"/>
      <c r="Q17" s="77"/>
    </row>
    <row r="18" spans="1:17" ht="14.25" customHeight="1">
      <c r="A18" s="46">
        <f t="shared" si="0"/>
        <v>6</v>
      </c>
      <c r="B18" s="46"/>
      <c r="C18" s="41" t="s">
        <v>251</v>
      </c>
      <c r="D18" s="46">
        <v>521.5</v>
      </c>
      <c r="E18" s="41"/>
      <c r="F18" s="88">
        <f>'SWR-Form F'!F20</f>
        <v>0</v>
      </c>
      <c r="G18" s="89"/>
      <c r="H18" s="12"/>
      <c r="I18" s="89"/>
      <c r="J18" s="88">
        <f t="shared" si="1"/>
        <v>0</v>
      </c>
      <c r="K18" s="89"/>
      <c r="L18" s="12"/>
      <c r="M18" s="89"/>
      <c r="N18" s="88">
        <f t="shared" si="2"/>
        <v>0</v>
      </c>
      <c r="O18" s="77"/>
      <c r="P18" s="77"/>
      <c r="Q18" s="77"/>
    </row>
    <row r="19" spans="1:17" ht="14.25" customHeight="1">
      <c r="A19" s="46">
        <f t="shared" si="0"/>
        <v>7</v>
      </c>
      <c r="B19" s="46"/>
      <c r="C19" s="41" t="s">
        <v>252</v>
      </c>
      <c r="D19" s="46">
        <v>521.6</v>
      </c>
      <c r="E19" s="41"/>
      <c r="F19" s="88">
        <f>SUM('SWR-Form F'!F21:F23)</f>
        <v>0</v>
      </c>
      <c r="G19" s="89"/>
      <c r="H19" s="12"/>
      <c r="I19" s="89"/>
      <c r="J19" s="88">
        <f t="shared" si="1"/>
        <v>0</v>
      </c>
      <c r="K19" s="89"/>
      <c r="L19" s="12"/>
      <c r="M19" s="89"/>
      <c r="N19" s="88">
        <f t="shared" si="2"/>
        <v>0</v>
      </c>
      <c r="O19" s="77"/>
      <c r="P19" s="77"/>
      <c r="Q19" s="77"/>
    </row>
    <row r="20" spans="1:17" ht="14.25" customHeight="1">
      <c r="A20" s="46">
        <f t="shared" si="0"/>
        <v>8</v>
      </c>
      <c r="B20" s="46"/>
      <c r="C20" s="41" t="s">
        <v>253</v>
      </c>
      <c r="D20" s="46">
        <v>522.1</v>
      </c>
      <c r="E20" s="41"/>
      <c r="F20" s="88">
        <f>'SWR-Form F'!F27</f>
        <v>0</v>
      </c>
      <c r="G20" s="89"/>
      <c r="H20" s="12"/>
      <c r="I20" s="89"/>
      <c r="J20" s="88">
        <f t="shared" si="1"/>
        <v>0</v>
      </c>
      <c r="K20" s="89"/>
      <c r="L20" s="12"/>
      <c r="M20" s="89"/>
      <c r="N20" s="88">
        <f t="shared" si="2"/>
        <v>0</v>
      </c>
      <c r="O20" s="77"/>
      <c r="P20" s="77"/>
      <c r="Q20" s="77"/>
    </row>
    <row r="21" spans="1:17" ht="14.25" customHeight="1">
      <c r="A21" s="46">
        <f t="shared" si="0"/>
        <v>9</v>
      </c>
      <c r="B21" s="46"/>
      <c r="C21" s="41" t="s">
        <v>254</v>
      </c>
      <c r="D21" s="46">
        <v>522.20000000000005</v>
      </c>
      <c r="E21" s="41"/>
      <c r="F21" s="88">
        <f>'SWR-Form F'!F28</f>
        <v>0</v>
      </c>
      <c r="G21" s="89"/>
      <c r="H21" s="12"/>
      <c r="I21" s="89"/>
      <c r="J21" s="88">
        <f t="shared" si="1"/>
        <v>0</v>
      </c>
      <c r="K21" s="89"/>
      <c r="L21" s="12"/>
      <c r="M21" s="89"/>
      <c r="N21" s="88">
        <f t="shared" si="2"/>
        <v>0</v>
      </c>
      <c r="O21" s="77"/>
      <c r="P21" s="77"/>
      <c r="Q21" s="77"/>
    </row>
    <row r="22" spans="1:17" ht="14.25" customHeight="1">
      <c r="A22" s="46">
        <f t="shared" si="0"/>
        <v>10</v>
      </c>
      <c r="B22" s="46"/>
      <c r="C22" s="41" t="s">
        <v>255</v>
      </c>
      <c r="D22" s="46">
        <v>522.29999999999995</v>
      </c>
      <c r="E22" s="41"/>
      <c r="F22" s="88">
        <f>'SWR-Form F'!F29</f>
        <v>0</v>
      </c>
      <c r="G22" s="89"/>
      <c r="H22" s="12"/>
      <c r="I22" s="89"/>
      <c r="J22" s="88">
        <f t="shared" si="1"/>
        <v>0</v>
      </c>
      <c r="K22" s="89"/>
      <c r="L22" s="12"/>
      <c r="M22" s="89"/>
      <c r="N22" s="88">
        <f t="shared" si="2"/>
        <v>0</v>
      </c>
      <c r="O22" s="77"/>
      <c r="P22" s="77"/>
      <c r="Q22" s="77"/>
    </row>
    <row r="23" spans="1:17" ht="14.25" customHeight="1">
      <c r="A23" s="46">
        <f t="shared" si="0"/>
        <v>11</v>
      </c>
      <c r="B23" s="46"/>
      <c r="C23" s="41" t="s">
        <v>256</v>
      </c>
      <c r="D23" s="46">
        <v>522.4</v>
      </c>
      <c r="E23" s="41"/>
      <c r="F23" s="88">
        <f>'SWR-Form F'!F30</f>
        <v>0</v>
      </c>
      <c r="G23" s="89"/>
      <c r="H23" s="12"/>
      <c r="I23" s="89"/>
      <c r="J23" s="88">
        <f t="shared" si="1"/>
        <v>0</v>
      </c>
      <c r="K23" s="89"/>
      <c r="L23" s="12"/>
      <c r="M23" s="89"/>
      <c r="N23" s="88">
        <f t="shared" si="2"/>
        <v>0</v>
      </c>
      <c r="O23" s="77"/>
      <c r="P23" s="77"/>
      <c r="Q23" s="77"/>
    </row>
    <row r="24" spans="1:17" ht="14.25" customHeight="1">
      <c r="A24" s="46">
        <f t="shared" si="0"/>
        <v>12</v>
      </c>
      <c r="B24" s="46"/>
      <c r="C24" s="41" t="s">
        <v>257</v>
      </c>
      <c r="D24" s="46">
        <v>522.5</v>
      </c>
      <c r="E24" s="41"/>
      <c r="F24" s="88">
        <f>'SWR-Form F'!F31</f>
        <v>0</v>
      </c>
      <c r="G24" s="89"/>
      <c r="H24" s="12"/>
      <c r="I24" s="89"/>
      <c r="J24" s="88">
        <f t="shared" si="1"/>
        <v>0</v>
      </c>
      <c r="K24" s="89"/>
      <c r="L24" s="12"/>
      <c r="M24" s="89"/>
      <c r="N24" s="88">
        <f t="shared" si="2"/>
        <v>0</v>
      </c>
      <c r="O24" s="77"/>
      <c r="P24" s="77"/>
      <c r="Q24" s="77"/>
    </row>
    <row r="25" spans="1:17" ht="14.25" customHeight="1">
      <c r="A25" s="46">
        <f t="shared" si="0"/>
        <v>13</v>
      </c>
      <c r="B25" s="46"/>
      <c r="C25" s="41" t="s">
        <v>277</v>
      </c>
      <c r="D25" s="46">
        <v>523</v>
      </c>
      <c r="E25" s="41"/>
      <c r="F25" s="88">
        <f>'SWR-Form F'!F37</f>
        <v>0</v>
      </c>
      <c r="G25" s="89"/>
      <c r="H25" s="12"/>
      <c r="I25" s="89"/>
      <c r="J25" s="88">
        <f>+F25+H25</f>
        <v>0</v>
      </c>
      <c r="K25" s="89"/>
      <c r="L25" s="12"/>
      <c r="M25" s="89"/>
      <c r="N25" s="88">
        <f t="shared" si="2"/>
        <v>0</v>
      </c>
      <c r="O25" s="77"/>
      <c r="P25" s="77"/>
      <c r="Q25" s="77"/>
    </row>
    <row r="26" spans="1:17" ht="14.25" customHeight="1">
      <c r="A26" s="46">
        <f t="shared" si="0"/>
        <v>14</v>
      </c>
      <c r="B26" s="46"/>
      <c r="C26" s="41" t="s">
        <v>244</v>
      </c>
      <c r="D26" s="46">
        <v>524</v>
      </c>
      <c r="E26" s="41"/>
      <c r="F26" s="88">
        <f>'SWR-Form F'!F38+SUM('SWR-Form F'!F32:F33)+SUM('SWR-Form F'!F40:F41)</f>
        <v>0</v>
      </c>
      <c r="G26" s="89"/>
      <c r="H26" s="12"/>
      <c r="I26" s="89"/>
      <c r="J26" s="88">
        <f>+F26+H26</f>
        <v>0</v>
      </c>
      <c r="K26" s="89"/>
      <c r="L26" s="12"/>
      <c r="M26" s="89"/>
      <c r="N26" s="88">
        <f t="shared" si="2"/>
        <v>0</v>
      </c>
      <c r="O26" s="77"/>
      <c r="P26" s="77"/>
      <c r="Q26" s="77"/>
    </row>
    <row r="27" spans="1:17" ht="14.25" customHeight="1" thickBot="1">
      <c r="A27" s="46">
        <f t="shared" si="0"/>
        <v>15</v>
      </c>
      <c r="B27" s="46"/>
      <c r="C27" s="41" t="s">
        <v>293</v>
      </c>
      <c r="D27" s="46">
        <v>525</v>
      </c>
      <c r="E27" s="41"/>
      <c r="F27" s="90">
        <f>'SWR-Form F'!F39</f>
        <v>0</v>
      </c>
      <c r="G27" s="89"/>
      <c r="H27" s="13"/>
      <c r="I27" s="89"/>
      <c r="J27" s="90">
        <f>+F27+H27</f>
        <v>0</v>
      </c>
      <c r="K27" s="89"/>
      <c r="L27" s="13"/>
      <c r="M27" s="89"/>
      <c r="N27" s="90">
        <f t="shared" si="2"/>
        <v>0</v>
      </c>
      <c r="O27" s="77"/>
      <c r="P27" s="77"/>
      <c r="Q27" s="77"/>
    </row>
    <row r="28" spans="1:17" ht="17.25" customHeight="1" thickBot="1">
      <c r="A28" s="46">
        <f t="shared" si="0"/>
        <v>16</v>
      </c>
      <c r="B28" s="46"/>
      <c r="C28" s="46" t="s">
        <v>25</v>
      </c>
      <c r="D28" s="46"/>
      <c r="E28" s="41"/>
      <c r="F28" s="91">
        <f>SUM(F14:F27)</f>
        <v>0</v>
      </c>
      <c r="G28" s="89"/>
      <c r="H28" s="91">
        <f>SUM(H14:H27)</f>
        <v>0</v>
      </c>
      <c r="I28" s="89"/>
      <c r="J28" s="91">
        <f>SUM(J14:J27)</f>
        <v>0</v>
      </c>
      <c r="K28" s="89"/>
      <c r="L28" s="91">
        <f>SUM(L14:L27)</f>
        <v>0</v>
      </c>
      <c r="M28" s="89"/>
      <c r="N28" s="91">
        <f>SUM(N14:N27)</f>
        <v>0</v>
      </c>
      <c r="O28" s="77"/>
      <c r="P28" s="77"/>
      <c r="Q28" s="77"/>
    </row>
    <row r="29" spans="1:17" ht="21.75" customHeight="1">
      <c r="A29" s="46">
        <f t="shared" si="0"/>
        <v>17</v>
      </c>
      <c r="B29" s="49" t="s">
        <v>26</v>
      </c>
      <c r="C29" s="41"/>
      <c r="D29" s="55"/>
      <c r="E29" s="41"/>
      <c r="F29" s="37"/>
      <c r="G29" s="37"/>
      <c r="H29" s="37"/>
      <c r="I29" s="37"/>
      <c r="J29" s="43"/>
      <c r="K29" s="37"/>
      <c r="L29" s="37"/>
      <c r="M29" s="37"/>
      <c r="N29" s="43"/>
      <c r="O29" s="77"/>
      <c r="P29" s="77"/>
      <c r="Q29" s="77"/>
    </row>
    <row r="30" spans="1:17" ht="14.25" customHeight="1">
      <c r="A30" s="46">
        <f t="shared" si="0"/>
        <v>18</v>
      </c>
      <c r="B30" s="46"/>
      <c r="C30" s="41" t="s">
        <v>66</v>
      </c>
      <c r="D30" s="46">
        <v>701</v>
      </c>
      <c r="E30" s="41"/>
      <c r="F30" s="12"/>
      <c r="G30" s="89"/>
      <c r="H30" s="12"/>
      <c r="I30" s="89"/>
      <c r="J30" s="88">
        <f>+F30+H30</f>
        <v>0</v>
      </c>
      <c r="K30" s="89"/>
      <c r="L30" s="12"/>
      <c r="M30" s="89"/>
      <c r="N30" s="88">
        <f>+J30+L30</f>
        <v>0</v>
      </c>
      <c r="O30" s="77"/>
      <c r="P30" s="77"/>
      <c r="Q30" s="77"/>
    </row>
    <row r="31" spans="1:17" ht="14.25" customHeight="1">
      <c r="A31" s="46">
        <f t="shared" si="0"/>
        <v>19</v>
      </c>
      <c r="B31" s="46"/>
      <c r="C31" s="41" t="s">
        <v>73</v>
      </c>
      <c r="D31" s="46">
        <v>703</v>
      </c>
      <c r="E31" s="41"/>
      <c r="F31" s="12"/>
      <c r="G31" s="89"/>
      <c r="H31" s="12"/>
      <c r="I31" s="89"/>
      <c r="J31" s="88">
        <f t="shared" ref="J31:J60" si="3">+F31+H31</f>
        <v>0</v>
      </c>
      <c r="K31" s="89"/>
      <c r="L31" s="12"/>
      <c r="M31" s="89"/>
      <c r="N31" s="88">
        <f>+J31+L31</f>
        <v>0</v>
      </c>
      <c r="O31" s="77"/>
      <c r="P31" s="77"/>
      <c r="Q31" s="77"/>
    </row>
    <row r="32" spans="1:17" ht="14.25" customHeight="1">
      <c r="A32" s="46">
        <f t="shared" si="0"/>
        <v>20</v>
      </c>
      <c r="B32" s="46"/>
      <c r="C32" s="41" t="s">
        <v>67</v>
      </c>
      <c r="D32" s="46">
        <v>704</v>
      </c>
      <c r="E32" s="41"/>
      <c r="F32" s="12"/>
      <c r="G32" s="89"/>
      <c r="H32" s="12"/>
      <c r="I32" s="89"/>
      <c r="J32" s="88">
        <f t="shared" si="3"/>
        <v>0</v>
      </c>
      <c r="K32" s="89"/>
      <c r="L32" s="12"/>
      <c r="M32" s="89"/>
      <c r="N32" s="88">
        <f t="shared" ref="N32:N60" si="4">+J32+L32</f>
        <v>0</v>
      </c>
      <c r="O32" s="77"/>
      <c r="P32" s="77"/>
      <c r="Q32" s="77"/>
    </row>
    <row r="33" spans="1:17" ht="14.25" customHeight="1">
      <c r="A33" s="46">
        <f t="shared" si="0"/>
        <v>21</v>
      </c>
      <c r="B33" s="46"/>
      <c r="C33" s="41" t="s">
        <v>245</v>
      </c>
      <c r="D33" s="46">
        <v>710</v>
      </c>
      <c r="E33" s="41"/>
      <c r="F33" s="12"/>
      <c r="G33" s="89"/>
      <c r="H33" s="12"/>
      <c r="I33" s="89"/>
      <c r="J33" s="88">
        <f t="shared" si="3"/>
        <v>0</v>
      </c>
      <c r="K33" s="89"/>
      <c r="L33" s="12"/>
      <c r="M33" s="89"/>
      <c r="N33" s="88">
        <f t="shared" si="4"/>
        <v>0</v>
      </c>
      <c r="O33" s="77"/>
      <c r="P33" s="77"/>
      <c r="Q33" s="77"/>
    </row>
    <row r="34" spans="1:17" ht="14.25" customHeight="1">
      <c r="A34" s="46">
        <f t="shared" si="0"/>
        <v>22</v>
      </c>
      <c r="B34" s="46"/>
      <c r="C34" s="41" t="s">
        <v>246</v>
      </c>
      <c r="D34" s="46">
        <v>711</v>
      </c>
      <c r="E34" s="41"/>
      <c r="F34" s="12"/>
      <c r="G34" s="89"/>
      <c r="H34" s="12"/>
      <c r="I34" s="89"/>
      <c r="J34" s="88">
        <f t="shared" si="3"/>
        <v>0</v>
      </c>
      <c r="K34" s="89"/>
      <c r="L34" s="12"/>
      <c r="M34" s="89"/>
      <c r="N34" s="88">
        <f t="shared" si="4"/>
        <v>0</v>
      </c>
      <c r="O34" s="77"/>
      <c r="P34" s="77"/>
      <c r="Q34" s="77"/>
    </row>
    <row r="35" spans="1:17" ht="14.25" customHeight="1">
      <c r="A35" s="46">
        <f t="shared" si="0"/>
        <v>23</v>
      </c>
      <c r="B35" s="46"/>
      <c r="C35" s="41" t="s">
        <v>68</v>
      </c>
      <c r="D35" s="46">
        <v>715</v>
      </c>
      <c r="E35" s="41"/>
      <c r="F35" s="12"/>
      <c r="G35" s="89"/>
      <c r="H35" s="12"/>
      <c r="I35" s="89"/>
      <c r="J35" s="88">
        <f t="shared" si="3"/>
        <v>0</v>
      </c>
      <c r="K35" s="89"/>
      <c r="L35" s="12"/>
      <c r="M35" s="89"/>
      <c r="N35" s="88">
        <f t="shared" si="4"/>
        <v>0</v>
      </c>
      <c r="O35" s="77"/>
      <c r="P35" s="77"/>
      <c r="Q35" s="77"/>
    </row>
    <row r="36" spans="1:17" ht="14.25" customHeight="1">
      <c r="A36" s="46">
        <f t="shared" si="0"/>
        <v>24</v>
      </c>
      <c r="B36" s="46"/>
      <c r="C36" s="41" t="s">
        <v>129</v>
      </c>
      <c r="D36" s="46">
        <v>716</v>
      </c>
      <c r="E36" s="41"/>
      <c r="F36" s="12"/>
      <c r="G36" s="89"/>
      <c r="H36" s="12"/>
      <c r="I36" s="89"/>
      <c r="J36" s="88">
        <f t="shared" si="3"/>
        <v>0</v>
      </c>
      <c r="K36" s="89"/>
      <c r="L36" s="12"/>
      <c r="M36" s="89"/>
      <c r="N36" s="88">
        <f t="shared" si="4"/>
        <v>0</v>
      </c>
      <c r="O36" s="77"/>
      <c r="P36" s="77"/>
      <c r="Q36" s="77"/>
    </row>
    <row r="37" spans="1:17" ht="14.25" customHeight="1">
      <c r="A37" s="46">
        <f t="shared" si="0"/>
        <v>25</v>
      </c>
      <c r="B37" s="46"/>
      <c r="C37" s="41" t="s">
        <v>69</v>
      </c>
      <c r="D37" s="46">
        <v>718</v>
      </c>
      <c r="E37" s="41"/>
      <c r="F37" s="12"/>
      <c r="G37" s="89"/>
      <c r="H37" s="12"/>
      <c r="I37" s="89"/>
      <c r="J37" s="88">
        <f t="shared" si="3"/>
        <v>0</v>
      </c>
      <c r="K37" s="89"/>
      <c r="L37" s="12"/>
      <c r="M37" s="89"/>
      <c r="N37" s="88">
        <f t="shared" si="4"/>
        <v>0</v>
      </c>
      <c r="O37" s="77"/>
      <c r="P37" s="77"/>
      <c r="Q37" s="77"/>
    </row>
    <row r="38" spans="1:17" ht="14.25" customHeight="1">
      <c r="A38" s="46">
        <f t="shared" si="0"/>
        <v>26</v>
      </c>
      <c r="B38" s="46"/>
      <c r="C38" s="41" t="s">
        <v>70</v>
      </c>
      <c r="D38" s="46">
        <v>720</v>
      </c>
      <c r="E38" s="41"/>
      <c r="F38" s="12"/>
      <c r="G38" s="89"/>
      <c r="H38" s="12"/>
      <c r="I38" s="89"/>
      <c r="J38" s="88">
        <f t="shared" si="3"/>
        <v>0</v>
      </c>
      <c r="K38" s="89"/>
      <c r="L38" s="12"/>
      <c r="M38" s="89"/>
      <c r="N38" s="88">
        <f t="shared" si="4"/>
        <v>0</v>
      </c>
      <c r="O38" s="77"/>
      <c r="P38" s="77"/>
      <c r="Q38" s="77"/>
    </row>
    <row r="39" spans="1:17" ht="14.25" customHeight="1">
      <c r="A39" s="46">
        <f t="shared" si="0"/>
        <v>27</v>
      </c>
      <c r="B39" s="46"/>
      <c r="C39" s="41" t="s">
        <v>278</v>
      </c>
      <c r="D39" s="46">
        <v>731</v>
      </c>
      <c r="E39" s="41"/>
      <c r="F39" s="12"/>
      <c r="G39" s="89"/>
      <c r="H39" s="12"/>
      <c r="I39" s="89"/>
      <c r="J39" s="88">
        <f t="shared" si="3"/>
        <v>0</v>
      </c>
      <c r="K39" s="89"/>
      <c r="L39" s="12"/>
      <c r="M39" s="89"/>
      <c r="N39" s="88">
        <f t="shared" si="4"/>
        <v>0</v>
      </c>
      <c r="O39" s="77"/>
      <c r="P39" s="77"/>
      <c r="Q39" s="77"/>
    </row>
    <row r="40" spans="1:17" ht="14.25" customHeight="1">
      <c r="A40" s="46">
        <f t="shared" si="0"/>
        <v>28</v>
      </c>
      <c r="B40" s="46"/>
      <c r="C40" s="41" t="s">
        <v>279</v>
      </c>
      <c r="D40" s="46">
        <v>732</v>
      </c>
      <c r="E40" s="41"/>
      <c r="F40" s="12"/>
      <c r="G40" s="89"/>
      <c r="H40" s="12"/>
      <c r="I40" s="89"/>
      <c r="J40" s="88">
        <f t="shared" si="3"/>
        <v>0</v>
      </c>
      <c r="K40" s="89"/>
      <c r="L40" s="12"/>
      <c r="M40" s="89"/>
      <c r="N40" s="88">
        <f t="shared" si="4"/>
        <v>0</v>
      </c>
      <c r="O40" s="77"/>
      <c r="P40" s="77"/>
      <c r="Q40" s="77"/>
    </row>
    <row r="41" spans="1:17" ht="14.25" customHeight="1">
      <c r="A41" s="46">
        <f t="shared" si="0"/>
        <v>29</v>
      </c>
      <c r="B41" s="46"/>
      <c r="C41" s="41" t="s">
        <v>280</v>
      </c>
      <c r="D41" s="46">
        <v>733</v>
      </c>
      <c r="E41" s="41"/>
      <c r="F41" s="12"/>
      <c r="G41" s="89"/>
      <c r="H41" s="12"/>
      <c r="I41" s="89"/>
      <c r="J41" s="88">
        <f t="shared" si="3"/>
        <v>0</v>
      </c>
      <c r="K41" s="89"/>
      <c r="L41" s="12"/>
      <c r="M41" s="89"/>
      <c r="N41" s="88">
        <f t="shared" si="4"/>
        <v>0</v>
      </c>
      <c r="O41" s="77"/>
      <c r="P41" s="77"/>
      <c r="Q41" s="77"/>
    </row>
    <row r="42" spans="1:17" ht="14.25" customHeight="1">
      <c r="A42" s="46">
        <f t="shared" si="0"/>
        <v>30</v>
      </c>
      <c r="B42" s="46"/>
      <c r="C42" s="41" t="s">
        <v>281</v>
      </c>
      <c r="D42" s="46">
        <v>734</v>
      </c>
      <c r="E42" s="41"/>
      <c r="F42" s="12"/>
      <c r="G42" s="89"/>
      <c r="H42" s="12"/>
      <c r="I42" s="89"/>
      <c r="J42" s="88">
        <f t="shared" si="3"/>
        <v>0</v>
      </c>
      <c r="K42" s="89"/>
      <c r="L42" s="12"/>
      <c r="M42" s="89"/>
      <c r="N42" s="88">
        <f t="shared" si="4"/>
        <v>0</v>
      </c>
      <c r="O42" s="77"/>
      <c r="P42" s="77"/>
      <c r="Q42" s="77"/>
    </row>
    <row r="43" spans="1:17" ht="14.25" customHeight="1">
      <c r="A43" s="46">
        <f t="shared" si="0"/>
        <v>31</v>
      </c>
      <c r="B43" s="46"/>
      <c r="C43" s="41" t="s">
        <v>130</v>
      </c>
      <c r="D43" s="46">
        <v>735</v>
      </c>
      <c r="E43" s="41"/>
      <c r="F43" s="12"/>
      <c r="G43" s="89"/>
      <c r="H43" s="12"/>
      <c r="I43" s="89"/>
      <c r="J43" s="88">
        <f t="shared" si="3"/>
        <v>0</v>
      </c>
      <c r="K43" s="89"/>
      <c r="L43" s="12"/>
      <c r="M43" s="89"/>
      <c r="N43" s="88">
        <f t="shared" si="4"/>
        <v>0</v>
      </c>
      <c r="O43" s="77"/>
      <c r="P43" s="77"/>
      <c r="Q43" s="77"/>
    </row>
    <row r="44" spans="1:17" ht="14.25" customHeight="1">
      <c r="A44" s="46"/>
      <c r="B44" s="46"/>
      <c r="C44" s="41"/>
      <c r="D44" s="41"/>
      <c r="E44" s="41"/>
      <c r="F44" s="58"/>
      <c r="G44" s="81"/>
      <c r="H44" s="58"/>
      <c r="I44" s="81"/>
      <c r="J44" s="58"/>
      <c r="K44" s="81"/>
      <c r="L44" s="58"/>
      <c r="M44" s="81"/>
      <c r="N44" s="58"/>
      <c r="O44" s="77"/>
      <c r="P44" s="77"/>
      <c r="Q44" s="77"/>
    </row>
    <row r="45" spans="1:17" ht="14.25" customHeight="1">
      <c r="A45" s="46">
        <f>+A43+1</f>
        <v>32</v>
      </c>
      <c r="B45" s="46"/>
      <c r="C45" s="41" t="s">
        <v>282</v>
      </c>
      <c r="D45" s="46">
        <v>741</v>
      </c>
      <c r="E45" s="41"/>
      <c r="F45" s="12"/>
      <c r="G45" s="89"/>
      <c r="H45" s="12"/>
      <c r="I45" s="89"/>
      <c r="J45" s="88">
        <f t="shared" si="3"/>
        <v>0</v>
      </c>
      <c r="K45" s="89"/>
      <c r="L45" s="12"/>
      <c r="M45" s="89"/>
      <c r="N45" s="88">
        <f t="shared" si="4"/>
        <v>0</v>
      </c>
      <c r="O45" s="77"/>
      <c r="P45" s="77"/>
      <c r="Q45" s="77"/>
    </row>
    <row r="46" spans="1:17" ht="14.25" customHeight="1">
      <c r="A46" s="46">
        <f t="shared" si="0"/>
        <v>33</v>
      </c>
      <c r="B46" s="46"/>
      <c r="C46" s="41" t="s">
        <v>283</v>
      </c>
      <c r="D46" s="46">
        <v>742</v>
      </c>
      <c r="E46" s="41"/>
      <c r="F46" s="12"/>
      <c r="G46" s="89"/>
      <c r="H46" s="12"/>
      <c r="I46" s="89"/>
      <c r="J46" s="88">
        <f t="shared" si="3"/>
        <v>0</v>
      </c>
      <c r="K46" s="89"/>
      <c r="L46" s="12"/>
      <c r="M46" s="89"/>
      <c r="N46" s="88">
        <f t="shared" si="4"/>
        <v>0</v>
      </c>
      <c r="O46" s="77"/>
      <c r="P46" s="77"/>
      <c r="Q46" s="77"/>
    </row>
    <row r="47" spans="1:17" ht="14.25" customHeight="1">
      <c r="A47" s="46">
        <f t="shared" si="0"/>
        <v>34</v>
      </c>
      <c r="B47" s="46"/>
      <c r="C47" s="41" t="s">
        <v>209</v>
      </c>
      <c r="D47" s="46">
        <v>750</v>
      </c>
      <c r="E47" s="41"/>
      <c r="F47" s="12"/>
      <c r="G47" s="89"/>
      <c r="H47" s="12"/>
      <c r="I47" s="89"/>
      <c r="J47" s="88">
        <f t="shared" si="3"/>
        <v>0</v>
      </c>
      <c r="K47" s="89"/>
      <c r="L47" s="12"/>
      <c r="M47" s="89"/>
      <c r="N47" s="88">
        <f t="shared" si="4"/>
        <v>0</v>
      </c>
      <c r="O47" s="77"/>
      <c r="P47" s="77"/>
      <c r="Q47" s="77"/>
    </row>
    <row r="48" spans="1:17" ht="14.25" customHeight="1">
      <c r="A48" s="46">
        <f t="shared" si="0"/>
        <v>35</v>
      </c>
      <c r="B48" s="46"/>
      <c r="C48" s="41" t="s">
        <v>284</v>
      </c>
      <c r="D48" s="46">
        <v>756</v>
      </c>
      <c r="E48" s="41"/>
      <c r="F48" s="12"/>
      <c r="G48" s="89"/>
      <c r="H48" s="12"/>
      <c r="I48" s="89"/>
      <c r="J48" s="88">
        <f t="shared" si="3"/>
        <v>0</v>
      </c>
      <c r="K48" s="89"/>
      <c r="L48" s="12"/>
      <c r="M48" s="89"/>
      <c r="N48" s="88">
        <f t="shared" si="4"/>
        <v>0</v>
      </c>
      <c r="O48" s="77"/>
      <c r="P48" s="77"/>
      <c r="Q48" s="77"/>
    </row>
    <row r="49" spans="1:18" ht="14.25" customHeight="1">
      <c r="A49" s="46">
        <f t="shared" si="0"/>
        <v>36</v>
      </c>
      <c r="B49" s="46"/>
      <c r="C49" s="41" t="s">
        <v>285</v>
      </c>
      <c r="D49" s="46">
        <v>757</v>
      </c>
      <c r="E49" s="41"/>
      <c r="F49" s="12"/>
      <c r="G49" s="89"/>
      <c r="H49" s="12"/>
      <c r="I49" s="89"/>
      <c r="J49" s="88">
        <f t="shared" si="3"/>
        <v>0</v>
      </c>
      <c r="K49" s="89"/>
      <c r="L49" s="12"/>
      <c r="M49" s="89"/>
      <c r="N49" s="88">
        <f t="shared" si="4"/>
        <v>0</v>
      </c>
      <c r="O49" s="77"/>
      <c r="P49" s="77"/>
      <c r="Q49" s="77"/>
    </row>
    <row r="50" spans="1:18" ht="14.25" customHeight="1">
      <c r="A50" s="46">
        <f t="shared" si="0"/>
        <v>37</v>
      </c>
      <c r="B50" s="46"/>
      <c r="C50" s="41" t="s">
        <v>286</v>
      </c>
      <c r="D50" s="46">
        <v>758</v>
      </c>
      <c r="E50" s="41"/>
      <c r="F50" s="12"/>
      <c r="G50" s="89"/>
      <c r="H50" s="12"/>
      <c r="I50" s="89"/>
      <c r="J50" s="88">
        <f t="shared" si="3"/>
        <v>0</v>
      </c>
      <c r="K50" s="89"/>
      <c r="L50" s="12"/>
      <c r="M50" s="89"/>
      <c r="N50" s="88">
        <f t="shared" si="4"/>
        <v>0</v>
      </c>
      <c r="O50" s="77"/>
      <c r="P50" s="77"/>
      <c r="Q50" s="77"/>
    </row>
    <row r="51" spans="1:18" ht="14.25" customHeight="1">
      <c r="A51" s="46">
        <f t="shared" si="0"/>
        <v>38</v>
      </c>
      <c r="B51" s="46"/>
      <c r="C51" s="41" t="s">
        <v>287</v>
      </c>
      <c r="D51" s="46">
        <v>759</v>
      </c>
      <c r="E51" s="41"/>
      <c r="F51" s="12"/>
      <c r="G51" s="89"/>
      <c r="H51" s="12"/>
      <c r="I51" s="89"/>
      <c r="J51" s="88">
        <f t="shared" si="3"/>
        <v>0</v>
      </c>
      <c r="K51" s="89"/>
      <c r="L51" s="12"/>
      <c r="M51" s="89"/>
      <c r="N51" s="88">
        <f t="shared" si="4"/>
        <v>0</v>
      </c>
      <c r="O51" s="77"/>
      <c r="P51" s="77"/>
      <c r="Q51" s="77"/>
    </row>
    <row r="52" spans="1:18" ht="14.25" customHeight="1">
      <c r="A52" s="46">
        <f t="shared" si="0"/>
        <v>39</v>
      </c>
      <c r="B52" s="46"/>
      <c r="C52" s="41" t="s">
        <v>288</v>
      </c>
      <c r="D52" s="46">
        <v>760</v>
      </c>
      <c r="E52" s="41"/>
      <c r="F52" s="12"/>
      <c r="G52" s="89"/>
      <c r="H52" s="12"/>
      <c r="I52" s="89"/>
      <c r="J52" s="88">
        <f t="shared" si="3"/>
        <v>0</v>
      </c>
      <c r="K52" s="89"/>
      <c r="L52" s="12"/>
      <c r="M52" s="89"/>
      <c r="N52" s="88">
        <f t="shared" si="4"/>
        <v>0</v>
      </c>
      <c r="O52" s="77"/>
      <c r="P52" s="77"/>
      <c r="Q52" s="77"/>
    </row>
    <row r="53" spans="1:18" ht="14.25" customHeight="1">
      <c r="A53" s="46">
        <f t="shared" si="0"/>
        <v>40</v>
      </c>
      <c r="B53" s="46"/>
      <c r="C53" s="41" t="s">
        <v>289</v>
      </c>
      <c r="D53" s="46">
        <v>766</v>
      </c>
      <c r="E53" s="41"/>
      <c r="F53" s="12"/>
      <c r="G53" s="89"/>
      <c r="H53" s="12"/>
      <c r="I53" s="89"/>
      <c r="J53" s="88">
        <f t="shared" si="3"/>
        <v>0</v>
      </c>
      <c r="K53" s="89"/>
      <c r="L53" s="12"/>
      <c r="M53" s="89"/>
      <c r="N53" s="88">
        <f t="shared" si="4"/>
        <v>0</v>
      </c>
      <c r="O53" s="77"/>
      <c r="P53" s="77"/>
      <c r="Q53" s="77"/>
    </row>
    <row r="54" spans="1:18" ht="14.25" customHeight="1">
      <c r="A54" s="46">
        <f t="shared" si="0"/>
        <v>41</v>
      </c>
      <c r="B54" s="46"/>
      <c r="C54" s="41" t="s">
        <v>290</v>
      </c>
      <c r="D54" s="46">
        <v>767</v>
      </c>
      <c r="E54" s="41"/>
      <c r="F54" s="12"/>
      <c r="G54" s="89"/>
      <c r="H54" s="12"/>
      <c r="I54" s="89"/>
      <c r="J54" s="88">
        <f t="shared" si="3"/>
        <v>0</v>
      </c>
      <c r="K54" s="89"/>
      <c r="L54" s="12"/>
      <c r="M54" s="89"/>
      <c r="N54" s="88">
        <f t="shared" si="4"/>
        <v>0</v>
      </c>
      <c r="O54" s="77"/>
      <c r="P54" s="77"/>
      <c r="Q54" s="77"/>
    </row>
    <row r="55" spans="1:18" ht="14.25" customHeight="1">
      <c r="A55" s="46">
        <f t="shared" si="0"/>
        <v>42</v>
      </c>
      <c r="B55" s="46"/>
      <c r="C55" s="41" t="s">
        <v>210</v>
      </c>
      <c r="D55" s="46">
        <v>770</v>
      </c>
      <c r="E55" s="41"/>
      <c r="F55" s="12"/>
      <c r="G55" s="89"/>
      <c r="H55" s="12"/>
      <c r="I55" s="89"/>
      <c r="J55" s="88">
        <f t="shared" si="3"/>
        <v>0</v>
      </c>
      <c r="K55" s="89"/>
      <c r="L55" s="12"/>
      <c r="M55" s="89"/>
      <c r="N55" s="88">
        <f t="shared" si="4"/>
        <v>0</v>
      </c>
      <c r="O55" s="77"/>
      <c r="P55" s="77"/>
      <c r="Q55" s="77"/>
    </row>
    <row r="56" spans="1:18" ht="14.25" customHeight="1">
      <c r="A56" s="46">
        <f t="shared" si="0"/>
        <v>43</v>
      </c>
      <c r="B56" s="46"/>
      <c r="C56" s="41" t="s">
        <v>211</v>
      </c>
      <c r="D56" s="46">
        <v>775</v>
      </c>
      <c r="E56" s="41"/>
      <c r="F56" s="12"/>
      <c r="G56" s="89"/>
      <c r="H56" s="12"/>
      <c r="I56" s="89"/>
      <c r="J56" s="88">
        <f t="shared" si="3"/>
        <v>0</v>
      </c>
      <c r="K56" s="89"/>
      <c r="L56" s="12"/>
      <c r="M56" s="89"/>
      <c r="N56" s="88">
        <f t="shared" si="4"/>
        <v>0</v>
      </c>
      <c r="O56" s="77"/>
      <c r="P56" s="77"/>
      <c r="Q56" s="77"/>
    </row>
    <row r="57" spans="1:18" ht="14.25" customHeight="1">
      <c r="A57" s="46">
        <f t="shared" si="0"/>
        <v>44</v>
      </c>
      <c r="B57" s="46"/>
      <c r="C57" s="41" t="s">
        <v>212</v>
      </c>
      <c r="D57" s="46">
        <v>403</v>
      </c>
      <c r="E57" s="41"/>
      <c r="F57" s="12"/>
      <c r="G57" s="89"/>
      <c r="H57" s="12"/>
      <c r="I57" s="89"/>
      <c r="J57" s="88">
        <f t="shared" si="3"/>
        <v>0</v>
      </c>
      <c r="K57" s="89"/>
      <c r="L57" s="12"/>
      <c r="M57" s="89"/>
      <c r="N57" s="88">
        <f t="shared" si="4"/>
        <v>0</v>
      </c>
      <c r="O57" s="77"/>
      <c r="P57" s="77"/>
      <c r="Q57" s="77"/>
    </row>
    <row r="58" spans="1:18" ht="14.25" customHeight="1">
      <c r="A58" s="46">
        <f t="shared" si="0"/>
        <v>45</v>
      </c>
      <c r="B58" s="46"/>
      <c r="C58" s="41" t="s">
        <v>213</v>
      </c>
      <c r="D58" s="46">
        <v>407</v>
      </c>
      <c r="E58" s="41"/>
      <c r="F58" s="12"/>
      <c r="G58" s="89"/>
      <c r="H58" s="12"/>
      <c r="I58" s="89"/>
      <c r="J58" s="88">
        <f t="shared" si="3"/>
        <v>0</v>
      </c>
      <c r="K58" s="89"/>
      <c r="L58" s="12"/>
      <c r="M58" s="89"/>
      <c r="N58" s="88">
        <f t="shared" si="4"/>
        <v>0</v>
      </c>
      <c r="O58" s="37"/>
      <c r="P58" s="37"/>
      <c r="Q58" s="37"/>
      <c r="R58" s="92"/>
    </row>
    <row r="59" spans="1:18" ht="14.25" customHeight="1">
      <c r="A59" s="46">
        <f t="shared" si="0"/>
        <v>46</v>
      </c>
      <c r="B59" s="46"/>
      <c r="C59" s="41" t="s">
        <v>71</v>
      </c>
      <c r="D59" s="46">
        <v>408</v>
      </c>
      <c r="E59" s="41"/>
      <c r="F59" s="12"/>
      <c r="G59" s="89"/>
      <c r="H59" s="12"/>
      <c r="I59" s="89"/>
      <c r="J59" s="88">
        <f t="shared" si="3"/>
        <v>0</v>
      </c>
      <c r="K59" s="89"/>
      <c r="L59" s="12"/>
      <c r="M59" s="89"/>
      <c r="N59" s="88">
        <f t="shared" si="4"/>
        <v>0</v>
      </c>
      <c r="O59" s="37"/>
      <c r="P59" s="37"/>
      <c r="Q59" s="37"/>
      <c r="R59" s="92"/>
    </row>
    <row r="60" spans="1:18" ht="14.25" customHeight="1" thickBot="1">
      <c r="A60" s="46">
        <f t="shared" si="0"/>
        <v>47</v>
      </c>
      <c r="B60" s="46"/>
      <c r="C60" s="41" t="s">
        <v>72</v>
      </c>
      <c r="D60" s="46">
        <v>409</v>
      </c>
      <c r="E60" s="41"/>
      <c r="F60" s="13"/>
      <c r="G60" s="89"/>
      <c r="H60" s="13"/>
      <c r="I60" s="89"/>
      <c r="J60" s="90">
        <f t="shared" si="3"/>
        <v>0</v>
      </c>
      <c r="K60" s="89"/>
      <c r="L60" s="13"/>
      <c r="M60" s="89"/>
      <c r="N60" s="90">
        <f t="shared" si="4"/>
        <v>0</v>
      </c>
      <c r="O60" s="93" t="s">
        <v>103</v>
      </c>
      <c r="P60" s="50" t="s">
        <v>125</v>
      </c>
      <c r="Q60" s="56"/>
      <c r="R60" s="92"/>
    </row>
    <row r="61" spans="1:18" ht="16.5" customHeight="1" thickBot="1">
      <c r="A61" s="46">
        <f t="shared" si="0"/>
        <v>48</v>
      </c>
      <c r="B61" s="46"/>
      <c r="C61" s="46" t="s">
        <v>27</v>
      </c>
      <c r="D61" s="46"/>
      <c r="E61" s="41"/>
      <c r="F61" s="91">
        <f>SUM(F30:F60)</f>
        <v>0</v>
      </c>
      <c r="G61" s="89"/>
      <c r="H61" s="91">
        <f>SUM(H30:H60)</f>
        <v>0</v>
      </c>
      <c r="I61" s="89"/>
      <c r="J61" s="91">
        <f>SUM(J30:J60)</f>
        <v>0</v>
      </c>
      <c r="K61" s="89"/>
      <c r="L61" s="91">
        <f>SUM(L30:L60)</f>
        <v>0</v>
      </c>
      <c r="M61" s="89"/>
      <c r="N61" s="91">
        <f>SUM(N30:N60)</f>
        <v>0</v>
      </c>
      <c r="O61" s="56"/>
      <c r="P61" s="50" t="s">
        <v>126</v>
      </c>
      <c r="Q61" s="94">
        <f>(+N62-J62)-(L28-L61)</f>
        <v>0</v>
      </c>
      <c r="R61" s="92"/>
    </row>
    <row r="62" spans="1:18" ht="16.5" customHeight="1" thickBot="1">
      <c r="A62" s="46">
        <f t="shared" si="0"/>
        <v>49</v>
      </c>
      <c r="B62" s="46"/>
      <c r="C62" s="93" t="s">
        <v>28</v>
      </c>
      <c r="D62" s="46"/>
      <c r="E62" s="41"/>
      <c r="F62" s="95">
        <f>+F28-F61</f>
        <v>0</v>
      </c>
      <c r="G62" s="89"/>
      <c r="H62" s="95">
        <f>+H28-H61</f>
        <v>0</v>
      </c>
      <c r="I62" s="89"/>
      <c r="J62" s="95">
        <f>+J28-J61</f>
        <v>0</v>
      </c>
      <c r="K62" s="89"/>
      <c r="L62" s="95">
        <f>IF(ROUND(L28-L61,0)=ROUND(N62-J62,0),N62-J62,"   Error")</f>
        <v>0</v>
      </c>
      <c r="M62" s="96"/>
      <c r="N62" s="95">
        <f>ROUND(N65*N66,0)</f>
        <v>0</v>
      </c>
      <c r="O62" s="97"/>
      <c r="P62" s="50" t="s">
        <v>128</v>
      </c>
      <c r="Q62" s="50"/>
      <c r="R62" s="98"/>
    </row>
    <row r="63" spans="1:18" ht="14.25" customHeight="1">
      <c r="A63" s="46">
        <f t="shared" si="0"/>
        <v>50</v>
      </c>
      <c r="B63" s="46"/>
      <c r="C63" s="93"/>
      <c r="D63" s="46"/>
      <c r="E63" s="41"/>
      <c r="F63" s="99"/>
      <c r="G63" s="37"/>
      <c r="H63" s="99"/>
      <c r="I63" s="37"/>
      <c r="J63" s="99"/>
      <c r="K63" s="37"/>
      <c r="L63" s="100" t="s">
        <v>135</v>
      </c>
      <c r="M63" s="101"/>
      <c r="N63" s="100" t="s">
        <v>103</v>
      </c>
      <c r="O63" s="97"/>
      <c r="P63" s="102" t="s">
        <v>127</v>
      </c>
      <c r="Q63" s="56"/>
      <c r="R63" s="98"/>
    </row>
    <row r="64" spans="1:18" ht="16.5" customHeight="1" thickBot="1">
      <c r="A64" s="46">
        <f t="shared" si="0"/>
        <v>51</v>
      </c>
      <c r="B64" s="46"/>
      <c r="C64" s="50"/>
      <c r="D64" s="46"/>
      <c r="E64" s="41"/>
      <c r="F64" s="103"/>
      <c r="G64" s="37"/>
      <c r="H64" s="103"/>
      <c r="I64" s="37"/>
      <c r="J64" s="103"/>
      <c r="K64" s="37"/>
      <c r="L64" s="104"/>
      <c r="M64" s="37"/>
      <c r="N64" s="104"/>
      <c r="O64" s="56"/>
      <c r="P64" s="105" t="s">
        <v>134</v>
      </c>
      <c r="Q64" s="106">
        <f>+N28-N61</f>
        <v>0</v>
      </c>
      <c r="R64" s="92"/>
    </row>
    <row r="65" spans="1:18" ht="18" customHeight="1" thickBot="1">
      <c r="A65" s="46">
        <f t="shared" si="0"/>
        <v>52</v>
      </c>
      <c r="B65" s="46"/>
      <c r="C65" s="81" t="s">
        <v>319</v>
      </c>
      <c r="D65" s="46"/>
      <c r="E65" s="41"/>
      <c r="F65" s="95">
        <f>+'SWR-Form D'!F35</f>
        <v>0</v>
      </c>
      <c r="G65" s="107"/>
      <c r="H65" s="95">
        <f>+'SWR-Form D'!H35</f>
        <v>0</v>
      </c>
      <c r="I65" s="107"/>
      <c r="J65" s="108">
        <f>+F65+H65</f>
        <v>0</v>
      </c>
      <c r="K65" s="107"/>
      <c r="L65" s="14"/>
      <c r="M65" s="107"/>
      <c r="N65" s="109">
        <f>+J65+L65</f>
        <v>0</v>
      </c>
      <c r="O65" s="56"/>
      <c r="P65" s="56"/>
      <c r="Q65" s="56"/>
      <c r="R65" s="92"/>
    </row>
    <row r="66" spans="1:18" ht="16.5" customHeight="1" thickBot="1">
      <c r="A66" s="46">
        <f t="shared" si="0"/>
        <v>53</v>
      </c>
      <c r="B66" s="46"/>
      <c r="C66" s="81" t="s">
        <v>29</v>
      </c>
      <c r="D66" s="46"/>
      <c r="E66" s="41"/>
      <c r="F66" s="110" t="str">
        <f>IF(F65=0,"",F62/F65)</f>
        <v/>
      </c>
      <c r="G66" s="37"/>
      <c r="H66" s="111"/>
      <c r="I66" s="37"/>
      <c r="J66" s="112" t="str">
        <f>IF(J65=0,"",(J62/J65))</f>
        <v/>
      </c>
      <c r="K66" s="37"/>
      <c r="L66" s="111"/>
      <c r="M66" s="37"/>
      <c r="N66" s="112">
        <f>+'SWR-Form E'!L36</f>
        <v>0</v>
      </c>
      <c r="O66" s="37"/>
      <c r="P66" s="37"/>
      <c r="Q66" s="37"/>
      <c r="R66" s="92"/>
    </row>
    <row r="67" spans="1:18" ht="15" customHeight="1">
      <c r="A67" s="46">
        <f t="shared" si="0"/>
        <v>54</v>
      </c>
      <c r="B67" s="41"/>
      <c r="C67" s="50"/>
      <c r="D67" s="46"/>
      <c r="E67" s="41"/>
      <c r="F67" s="113"/>
      <c r="G67" s="41"/>
      <c r="H67" s="5"/>
      <c r="I67" s="41"/>
      <c r="J67" s="68"/>
      <c r="K67" s="41"/>
      <c r="L67" s="5"/>
      <c r="M67" s="41"/>
      <c r="N67" s="114" t="s">
        <v>315</v>
      </c>
      <c r="O67" s="77"/>
      <c r="P67" s="77"/>
      <c r="Q67" s="77"/>
    </row>
    <row r="68" spans="1:18" ht="15.75">
      <c r="A68" s="46">
        <f t="shared" si="0"/>
        <v>55</v>
      </c>
      <c r="B68" s="50" t="s">
        <v>136</v>
      </c>
      <c r="C68" s="77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77"/>
      <c r="P68" s="77"/>
      <c r="Q68" s="77"/>
    </row>
    <row r="69" spans="1:18" ht="15.75">
      <c r="A69" s="46">
        <f t="shared" si="0"/>
        <v>56</v>
      </c>
      <c r="B69" s="84" t="s">
        <v>135</v>
      </c>
      <c r="C69" s="41" t="s">
        <v>313</v>
      </c>
    </row>
    <row r="70" spans="1:18" ht="15.75">
      <c r="A70" s="46">
        <f t="shared" si="0"/>
        <v>57</v>
      </c>
      <c r="B70" s="84" t="s">
        <v>103</v>
      </c>
      <c r="C70" s="41" t="s">
        <v>314</v>
      </c>
    </row>
    <row r="71" spans="1:18">
      <c r="P71" s="115"/>
    </row>
    <row r="73" spans="1:18" ht="15.75">
      <c r="F73" s="116"/>
    </row>
  </sheetData>
  <sheetProtection algorithmName="SHA-512" hashValue="MpHvX9p88gBnu+REpfAUMH9v7/YCmmiHBkH2HVIoKfzjw5wILYn/t5nRf0OGgCx2GnMj/kAhMrMN8yL3NTxk1w==" saltValue="gIpQC2XkkBGK+Jn8CqE15g==" spinCount="100000" sheet="1" scenarios="1" formatColumns="0" selectLockedCells="1" pivotTables="0"/>
  <mergeCells count="4">
    <mergeCell ref="A3:N3"/>
    <mergeCell ref="A1:N1"/>
    <mergeCell ref="A2:N2"/>
    <mergeCell ref="B10:C10"/>
  </mergeCells>
  <phoneticPr fontId="0" type="noConversion"/>
  <printOptions horizontalCentered="1"/>
  <pageMargins left="0.5" right="0.5" top="1" bottom="0.5" header="0.25" footer="0.4"/>
  <pageSetup scale="72" orientation="portrait" r:id="rId1"/>
  <headerFooter alignWithMargins="0">
    <oddHeader>&amp;RSimplified Rate Change Application
Waste Water Class A or B - Form C</oddHeader>
    <oddFooter>&amp;L&amp;8Simplified Rate Change Application
Revised January 2016</oddFooter>
  </headerFooter>
  <rowBreaks count="1" manualBreakCount="1">
    <brk id="4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78"/>
  <sheetViews>
    <sheetView view="pageBreakPreview" topLeftCell="A14" zoomScaleNormal="100" zoomScaleSheetLayoutView="100" workbookViewId="0">
      <selection activeCell="H14" sqref="H14"/>
    </sheetView>
  </sheetViews>
  <sheetFormatPr defaultRowHeight="15"/>
  <cols>
    <col min="1" max="1" width="5.85546875" style="59" customWidth="1"/>
    <col min="2" max="2" width="3.140625" style="59" customWidth="1"/>
    <col min="3" max="3" width="35.85546875" style="59" customWidth="1"/>
    <col min="4" max="4" width="8.140625" style="59" customWidth="1"/>
    <col min="5" max="5" width="1.28515625" style="59" customWidth="1"/>
    <col min="6" max="6" width="12.7109375" style="59" customWidth="1"/>
    <col min="7" max="7" width="1.28515625" style="59" customWidth="1"/>
    <col min="8" max="8" width="12.7109375" style="59" customWidth="1"/>
    <col min="9" max="9" width="1.28515625" style="59" customWidth="1"/>
    <col min="10" max="10" width="12.7109375" style="59" customWidth="1"/>
    <col min="11" max="11" width="9.140625" style="62"/>
    <col min="12" max="13" width="9.7109375" style="62" bestFit="1" customWidth="1"/>
    <col min="14" max="16384" width="9.140625" style="62"/>
  </cols>
  <sheetData>
    <row r="1" spans="1:12" ht="20.25">
      <c r="A1" s="172" t="s">
        <v>92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2" ht="20.25">
      <c r="A2" s="172" t="s">
        <v>273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2" ht="9.75" customHeight="1">
      <c r="A3" s="184" t="str">
        <f>IF('SWR-Cover'!B7=0,"",'SWR-Cover'!B7)</f>
        <v/>
      </c>
      <c r="B3" s="184"/>
      <c r="C3" s="184"/>
      <c r="D3" s="184"/>
      <c r="E3" s="184"/>
      <c r="F3" s="184"/>
      <c r="G3" s="184"/>
      <c r="H3" s="184"/>
      <c r="I3" s="184"/>
      <c r="J3" s="184"/>
      <c r="K3" s="117"/>
      <c r="L3" s="117"/>
    </row>
    <row r="4" spans="1:12" ht="15.75">
      <c r="A4" s="118"/>
      <c r="B4" s="46"/>
      <c r="C4" s="41"/>
      <c r="D4" s="45" t="s">
        <v>56</v>
      </c>
      <c r="E4" s="50"/>
      <c r="F4" s="1" t="str">
        <f>IF('SWR-Form A'!G4=0,"",'SWR-Form A'!G4)</f>
        <v/>
      </c>
      <c r="G4" s="46"/>
      <c r="H4" s="46"/>
      <c r="I4" s="46"/>
      <c r="J4" s="46"/>
      <c r="K4" s="117"/>
      <c r="L4" s="117"/>
    </row>
    <row r="5" spans="1:12" ht="15.75">
      <c r="A5" s="85"/>
      <c r="B5" s="4"/>
      <c r="C5" s="41"/>
      <c r="D5" s="45" t="s">
        <v>55</v>
      </c>
      <c r="E5" s="50"/>
      <c r="F5" s="1" t="str">
        <f>IF('SWR-Form A'!G5=0,"",'SWR-Form A'!G5)</f>
        <v/>
      </c>
      <c r="G5" s="4"/>
      <c r="H5" s="4"/>
      <c r="I5" s="4"/>
      <c r="J5" s="4"/>
      <c r="K5" s="117"/>
      <c r="L5" s="117"/>
    </row>
    <row r="6" spans="1:12" ht="15.75">
      <c r="A6" s="85"/>
      <c r="B6" s="4"/>
      <c r="C6" s="4"/>
      <c r="D6" s="4"/>
      <c r="E6" s="4"/>
      <c r="F6" s="4"/>
      <c r="G6" s="4"/>
      <c r="H6" s="4"/>
      <c r="I6" s="4"/>
      <c r="J6" s="4"/>
      <c r="K6" s="117"/>
      <c r="L6" s="117"/>
    </row>
    <row r="7" spans="1:12" ht="16.5" thickBot="1">
      <c r="A7" s="56" t="s">
        <v>205</v>
      </c>
      <c r="B7" s="4"/>
      <c r="C7" s="4"/>
      <c r="D7" s="4"/>
      <c r="E7" s="4"/>
      <c r="F7" s="4"/>
      <c r="G7" s="4"/>
      <c r="H7" s="4"/>
      <c r="I7" s="4"/>
      <c r="J7" s="4"/>
      <c r="K7" s="117"/>
      <c r="L7" s="117"/>
    </row>
    <row r="8" spans="1:12" ht="16.5" customHeight="1">
      <c r="A8" s="87"/>
      <c r="B8" s="64"/>
      <c r="C8" s="64"/>
      <c r="D8" s="64" t="s">
        <v>47</v>
      </c>
      <c r="E8" s="64"/>
      <c r="F8" s="65" t="s">
        <v>9</v>
      </c>
      <c r="G8" s="65"/>
      <c r="H8" s="65" t="s">
        <v>10</v>
      </c>
      <c r="I8" s="65"/>
      <c r="J8" s="66" t="s">
        <v>11</v>
      </c>
    </row>
    <row r="9" spans="1:12" ht="15.75">
      <c r="A9" s="67" t="s">
        <v>14</v>
      </c>
      <c r="B9" s="68"/>
      <c r="C9" s="68"/>
      <c r="D9" s="68" t="s">
        <v>48</v>
      </c>
      <c r="E9" s="5"/>
      <c r="F9" s="68" t="s">
        <v>15</v>
      </c>
      <c r="G9" s="68"/>
      <c r="H9" s="68" t="s">
        <v>16</v>
      </c>
      <c r="I9" s="68"/>
      <c r="J9" s="69" t="s">
        <v>15</v>
      </c>
    </row>
    <row r="10" spans="1:12" ht="16.5" thickBot="1">
      <c r="A10" s="70" t="s">
        <v>18</v>
      </c>
      <c r="B10" s="72"/>
      <c r="C10" s="72" t="s">
        <v>19</v>
      </c>
      <c r="D10" s="72" t="s">
        <v>94</v>
      </c>
      <c r="E10" s="71"/>
      <c r="F10" s="72" t="s">
        <v>20</v>
      </c>
      <c r="G10" s="72"/>
      <c r="H10" s="72" t="s">
        <v>21</v>
      </c>
      <c r="I10" s="72"/>
      <c r="J10" s="73" t="s">
        <v>20</v>
      </c>
    </row>
    <row r="11" spans="1:12" ht="12" customHeight="1">
      <c r="A11" s="5"/>
      <c r="B11" s="41"/>
      <c r="C11" s="68" t="s">
        <v>5</v>
      </c>
      <c r="D11" s="68" t="s">
        <v>6</v>
      </c>
      <c r="E11" s="41"/>
      <c r="F11" s="68" t="s">
        <v>7</v>
      </c>
      <c r="G11" s="46"/>
      <c r="H11" s="68" t="s">
        <v>8</v>
      </c>
      <c r="I11" s="46"/>
      <c r="J11" s="68" t="s">
        <v>23</v>
      </c>
    </row>
    <row r="12" spans="1:12" ht="14.2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</row>
    <row r="13" spans="1:12" ht="18" customHeight="1">
      <c r="A13" s="68">
        <v>1</v>
      </c>
      <c r="B13" s="75" t="s">
        <v>30</v>
      </c>
      <c r="C13" s="41"/>
      <c r="D13" s="119"/>
      <c r="E13" s="41"/>
      <c r="F13" s="68"/>
      <c r="G13" s="46"/>
      <c r="H13" s="68"/>
      <c r="I13" s="46"/>
      <c r="J13" s="68"/>
    </row>
    <row r="14" spans="1:12" ht="15.75" customHeight="1">
      <c r="A14" s="46">
        <f>+A13+1</f>
        <v>2</v>
      </c>
      <c r="B14" s="41"/>
      <c r="C14" s="41" t="s">
        <v>316</v>
      </c>
      <c r="D14" s="46">
        <v>101</v>
      </c>
      <c r="E14" s="41"/>
      <c r="F14" s="120">
        <f>+F73</f>
        <v>0</v>
      </c>
      <c r="G14" s="121"/>
      <c r="H14" s="12"/>
      <c r="I14" s="121"/>
      <c r="J14" s="120">
        <f>SUM(+F14+H14)</f>
        <v>0</v>
      </c>
    </row>
    <row r="15" spans="1:12" ht="15.75" customHeight="1">
      <c r="A15" s="46">
        <f t="shared" ref="A15:A41" si="0">+A14+1</f>
        <v>3</v>
      </c>
      <c r="B15" s="41"/>
      <c r="C15" s="41" t="s">
        <v>317</v>
      </c>
      <c r="D15" s="46">
        <v>108</v>
      </c>
      <c r="E15" s="41"/>
      <c r="F15" s="120">
        <f>-H73</f>
        <v>0</v>
      </c>
      <c r="G15" s="121"/>
      <c r="H15" s="12"/>
      <c r="I15" s="121"/>
      <c r="J15" s="120">
        <f>SUM(+F15+H15)</f>
        <v>0</v>
      </c>
    </row>
    <row r="16" spans="1:12" ht="15.75" customHeight="1" thickBot="1">
      <c r="A16" s="46">
        <f t="shared" si="0"/>
        <v>4</v>
      </c>
      <c r="B16" s="41"/>
      <c r="C16" s="46" t="s">
        <v>31</v>
      </c>
      <c r="D16" s="46"/>
      <c r="E16" s="41"/>
      <c r="F16" s="122">
        <f>SUM(F14:F15)</f>
        <v>0</v>
      </c>
      <c r="G16" s="121"/>
      <c r="H16" s="122">
        <f>SUM(H14:H15)</f>
        <v>0</v>
      </c>
      <c r="I16" s="121"/>
      <c r="J16" s="122">
        <f>SUM(J14:J15)</f>
        <v>0</v>
      </c>
    </row>
    <row r="17" spans="1:13" ht="15.75" customHeight="1">
      <c r="A17" s="46">
        <f t="shared" si="0"/>
        <v>5</v>
      </c>
      <c r="B17" s="41"/>
      <c r="C17" s="55" t="s">
        <v>298</v>
      </c>
      <c r="D17" s="48"/>
      <c r="E17" s="41"/>
      <c r="F17" s="89"/>
      <c r="G17" s="89"/>
      <c r="H17" s="89"/>
      <c r="I17" s="89"/>
      <c r="J17" s="89"/>
    </row>
    <row r="18" spans="1:13" ht="15.75" customHeight="1">
      <c r="A18" s="46">
        <f t="shared" si="0"/>
        <v>6</v>
      </c>
      <c r="B18" s="41"/>
      <c r="C18" s="41" t="s">
        <v>70</v>
      </c>
      <c r="D18" s="46">
        <v>151</v>
      </c>
      <c r="E18" s="41"/>
      <c r="F18" s="12"/>
      <c r="G18" s="121"/>
      <c r="H18" s="12"/>
      <c r="I18" s="121"/>
      <c r="J18" s="120">
        <f t="shared" ref="J18:J24" si="1">+F18+H18</f>
        <v>0</v>
      </c>
    </row>
    <row r="19" spans="1:13" ht="15.75" customHeight="1">
      <c r="A19" s="46">
        <f t="shared" si="0"/>
        <v>7</v>
      </c>
      <c r="B19" s="41"/>
      <c r="C19" s="41" t="s">
        <v>301</v>
      </c>
      <c r="D19" s="46">
        <v>162</v>
      </c>
      <c r="E19" s="41"/>
      <c r="F19" s="12"/>
      <c r="G19" s="121"/>
      <c r="H19" s="12"/>
      <c r="I19" s="121"/>
      <c r="J19" s="120">
        <f t="shared" si="1"/>
        <v>0</v>
      </c>
    </row>
    <row r="20" spans="1:13" ht="15.75" customHeight="1">
      <c r="A20" s="46">
        <f t="shared" si="0"/>
        <v>8</v>
      </c>
      <c r="B20" s="41"/>
      <c r="C20" s="41" t="s">
        <v>302</v>
      </c>
      <c r="D20" s="46">
        <v>186</v>
      </c>
      <c r="E20" s="41"/>
      <c r="F20" s="12"/>
      <c r="G20" s="121"/>
      <c r="H20" s="12"/>
      <c r="I20" s="121"/>
      <c r="J20" s="120">
        <f t="shared" si="1"/>
        <v>0</v>
      </c>
    </row>
    <row r="21" spans="1:13" ht="15.75" customHeight="1">
      <c r="A21" s="46">
        <f t="shared" si="0"/>
        <v>9</v>
      </c>
      <c r="B21" s="41"/>
      <c r="C21" s="41" t="s">
        <v>118</v>
      </c>
      <c r="D21" s="46">
        <v>190</v>
      </c>
      <c r="E21" s="41"/>
      <c r="F21" s="12"/>
      <c r="G21" s="121"/>
      <c r="H21" s="12"/>
      <c r="I21" s="121"/>
      <c r="J21" s="120">
        <f t="shared" si="1"/>
        <v>0</v>
      </c>
      <c r="L21" s="123"/>
    </row>
    <row r="22" spans="1:13" ht="15.75" customHeight="1">
      <c r="A22" s="46">
        <f t="shared" si="0"/>
        <v>10</v>
      </c>
      <c r="B22" s="41"/>
      <c r="C22" s="41" t="s">
        <v>141</v>
      </c>
      <c r="D22" s="77"/>
      <c r="E22" s="41"/>
      <c r="F22" s="12"/>
      <c r="G22" s="121"/>
      <c r="H22" s="12"/>
      <c r="I22" s="121"/>
      <c r="J22" s="120">
        <f t="shared" si="1"/>
        <v>0</v>
      </c>
    </row>
    <row r="23" spans="1:13" ht="15.75" customHeight="1">
      <c r="A23" s="46">
        <f t="shared" si="0"/>
        <v>11</v>
      </c>
      <c r="B23" s="41"/>
      <c r="C23" s="11"/>
      <c r="D23" s="46"/>
      <c r="E23" s="41"/>
      <c r="F23" s="12"/>
      <c r="G23" s="121"/>
      <c r="H23" s="12"/>
      <c r="I23" s="121"/>
      <c r="J23" s="120">
        <f t="shared" si="1"/>
        <v>0</v>
      </c>
    </row>
    <row r="24" spans="1:13" ht="15.75" customHeight="1">
      <c r="A24" s="46">
        <f t="shared" si="0"/>
        <v>12</v>
      </c>
      <c r="B24" s="41"/>
      <c r="C24" s="11"/>
      <c r="D24" s="46"/>
      <c r="E24" s="41"/>
      <c r="F24" s="12"/>
      <c r="G24" s="121"/>
      <c r="H24" s="12"/>
      <c r="I24" s="121"/>
      <c r="J24" s="120">
        <f t="shared" si="1"/>
        <v>0</v>
      </c>
      <c r="M24" s="124"/>
    </row>
    <row r="25" spans="1:13" ht="15.75" customHeight="1" thickBot="1">
      <c r="A25" s="46">
        <f t="shared" si="0"/>
        <v>13</v>
      </c>
      <c r="B25" s="41"/>
      <c r="C25" s="46" t="s">
        <v>32</v>
      </c>
      <c r="D25" s="46"/>
      <c r="E25" s="41"/>
      <c r="F25" s="122">
        <f>SUM(F18:F24)</f>
        <v>0</v>
      </c>
      <c r="G25" s="121"/>
      <c r="H25" s="122">
        <f>SUM(H18:H24)</f>
        <v>0</v>
      </c>
      <c r="I25" s="121"/>
      <c r="J25" s="122">
        <f>SUM(J18:J24)</f>
        <v>0</v>
      </c>
    </row>
    <row r="26" spans="1:13" ht="15.75">
      <c r="A26" s="46">
        <f t="shared" si="0"/>
        <v>14</v>
      </c>
      <c r="B26" s="41"/>
      <c r="C26" s="55" t="s">
        <v>299</v>
      </c>
      <c r="D26" s="48"/>
      <c r="E26" s="41"/>
      <c r="F26" s="89"/>
      <c r="G26" s="89"/>
      <c r="H26" s="89"/>
      <c r="I26" s="89"/>
      <c r="J26" s="89"/>
    </row>
    <row r="27" spans="1:13" ht="15.75">
      <c r="A27" s="46">
        <f t="shared" si="0"/>
        <v>15</v>
      </c>
      <c r="B27" s="41"/>
      <c r="C27" s="41" t="s">
        <v>71</v>
      </c>
      <c r="D27" s="46">
        <v>236.11</v>
      </c>
      <c r="E27" s="41"/>
      <c r="F27" s="12"/>
      <c r="G27" s="121"/>
      <c r="H27" s="12"/>
      <c r="I27" s="121"/>
      <c r="J27" s="120">
        <f t="shared" ref="J27:J33" si="2">+F27+H27</f>
        <v>0</v>
      </c>
    </row>
    <row r="28" spans="1:13" ht="15.75">
      <c r="A28" s="46">
        <f t="shared" si="0"/>
        <v>16</v>
      </c>
      <c r="B28" s="41"/>
      <c r="C28" s="41" t="s">
        <v>95</v>
      </c>
      <c r="D28" s="46">
        <v>252</v>
      </c>
      <c r="E28" s="41"/>
      <c r="F28" s="12"/>
      <c r="G28" s="121"/>
      <c r="H28" s="12"/>
      <c r="I28" s="121"/>
      <c r="J28" s="120">
        <f t="shared" si="2"/>
        <v>0</v>
      </c>
    </row>
    <row r="29" spans="1:13" ht="15.75">
      <c r="A29" s="46">
        <f t="shared" si="0"/>
        <v>17</v>
      </c>
      <c r="B29" s="41"/>
      <c r="C29" s="41" t="s">
        <v>300</v>
      </c>
      <c r="D29" s="46">
        <v>271</v>
      </c>
      <c r="E29" s="41"/>
      <c r="F29" s="120">
        <f>J73</f>
        <v>0</v>
      </c>
      <c r="G29" s="121"/>
      <c r="H29" s="12"/>
      <c r="I29" s="121"/>
      <c r="J29" s="120">
        <f t="shared" si="2"/>
        <v>0</v>
      </c>
    </row>
    <row r="30" spans="1:13" ht="15.75">
      <c r="A30" s="46">
        <f t="shared" si="0"/>
        <v>18</v>
      </c>
      <c r="B30" s="41"/>
      <c r="C30" s="55" t="s">
        <v>322</v>
      </c>
      <c r="D30" s="46">
        <v>272</v>
      </c>
      <c r="E30" s="41"/>
      <c r="F30" s="12"/>
      <c r="G30" s="121"/>
      <c r="H30" s="12"/>
      <c r="I30" s="121"/>
      <c r="J30" s="120">
        <f t="shared" si="2"/>
        <v>0</v>
      </c>
    </row>
    <row r="31" spans="1:13" ht="15.75">
      <c r="A31" s="46">
        <f t="shared" si="0"/>
        <v>19</v>
      </c>
      <c r="B31" s="41"/>
      <c r="C31" s="41" t="s">
        <v>118</v>
      </c>
      <c r="D31" s="46">
        <v>281</v>
      </c>
      <c r="E31" s="41"/>
      <c r="F31" s="12"/>
      <c r="G31" s="121"/>
      <c r="H31" s="12"/>
      <c r="I31" s="121"/>
      <c r="J31" s="120">
        <f t="shared" si="2"/>
        <v>0</v>
      </c>
    </row>
    <row r="32" spans="1:13" ht="15.75">
      <c r="A32" s="46">
        <f t="shared" si="0"/>
        <v>20</v>
      </c>
      <c r="B32" s="41"/>
      <c r="C32" s="11"/>
      <c r="D32" s="46"/>
      <c r="E32" s="41"/>
      <c r="F32" s="12"/>
      <c r="G32" s="121"/>
      <c r="H32" s="12"/>
      <c r="I32" s="121"/>
      <c r="J32" s="120">
        <f t="shared" si="2"/>
        <v>0</v>
      </c>
    </row>
    <row r="33" spans="1:10" ht="16.5" customHeight="1">
      <c r="A33" s="46">
        <f t="shared" si="0"/>
        <v>21</v>
      </c>
      <c r="B33" s="41"/>
      <c r="C33" s="11"/>
      <c r="D33" s="46"/>
      <c r="E33" s="41"/>
      <c r="F33" s="12"/>
      <c r="G33" s="121"/>
      <c r="H33" s="12"/>
      <c r="I33" s="121"/>
      <c r="J33" s="120">
        <f t="shared" si="2"/>
        <v>0</v>
      </c>
    </row>
    <row r="34" spans="1:10" ht="17.25" customHeight="1" thickBot="1">
      <c r="A34" s="46">
        <f t="shared" si="0"/>
        <v>22</v>
      </c>
      <c r="B34" s="41"/>
      <c r="C34" s="46" t="s">
        <v>32</v>
      </c>
      <c r="D34" s="46"/>
      <c r="E34" s="41"/>
      <c r="F34" s="122">
        <f>SUM(F27:F33)</f>
        <v>0</v>
      </c>
      <c r="G34" s="121">
        <f>SUM(G27:G33)</f>
        <v>0</v>
      </c>
      <c r="H34" s="122">
        <f>SUM(H27:H33)</f>
        <v>0</v>
      </c>
      <c r="I34" s="121">
        <f>SUM(I27:I33)</f>
        <v>0</v>
      </c>
      <c r="J34" s="122">
        <f>SUM(J27:J33)</f>
        <v>0</v>
      </c>
    </row>
    <row r="35" spans="1:10" ht="15.75" customHeight="1" thickBot="1">
      <c r="A35" s="46">
        <f t="shared" si="0"/>
        <v>23</v>
      </c>
      <c r="B35" s="41"/>
      <c r="C35" s="93" t="s">
        <v>33</v>
      </c>
      <c r="D35" s="46"/>
      <c r="E35" s="41"/>
      <c r="F35" s="122">
        <f>+F16+F25-F34</f>
        <v>0</v>
      </c>
      <c r="G35" s="121"/>
      <c r="H35" s="122">
        <f>+H16+H25-H34</f>
        <v>0</v>
      </c>
      <c r="I35" s="121"/>
      <c r="J35" s="122">
        <f>+J16+J25-J34</f>
        <v>0</v>
      </c>
    </row>
    <row r="36" spans="1:10" ht="15.75" customHeight="1">
      <c r="A36" s="46">
        <f t="shared" si="0"/>
        <v>24</v>
      </c>
      <c r="B36" s="41"/>
      <c r="C36" s="93"/>
      <c r="D36" s="46"/>
      <c r="E36" s="41"/>
      <c r="F36" s="107"/>
      <c r="G36" s="121"/>
      <c r="H36" s="107"/>
      <c r="I36" s="121"/>
      <c r="J36" s="107"/>
    </row>
    <row r="37" spans="1:10" ht="15.75" customHeight="1">
      <c r="A37" s="46">
        <f t="shared" si="0"/>
        <v>25</v>
      </c>
      <c r="B37" s="41" t="s">
        <v>179</v>
      </c>
      <c r="C37" s="77"/>
      <c r="D37" s="46"/>
      <c r="E37" s="41"/>
      <c r="F37" s="125"/>
      <c r="G37" s="126"/>
      <c r="H37" s="125"/>
      <c r="I37" s="127"/>
      <c r="J37" s="128"/>
    </row>
    <row r="38" spans="1:10" ht="15.75" customHeight="1">
      <c r="A38" s="46">
        <f t="shared" si="0"/>
        <v>26</v>
      </c>
      <c r="B38" s="83" t="s">
        <v>215</v>
      </c>
      <c r="C38" s="41" t="s">
        <v>331</v>
      </c>
      <c r="D38" s="41"/>
      <c r="E38" s="41"/>
      <c r="F38" s="41"/>
      <c r="G38" s="41"/>
      <c r="H38" s="41"/>
      <c r="I38" s="126"/>
      <c r="J38" s="125"/>
    </row>
    <row r="39" spans="1:10" ht="15.75" customHeight="1">
      <c r="A39" s="46">
        <f t="shared" si="0"/>
        <v>27</v>
      </c>
      <c r="C39" s="59" t="s">
        <v>294</v>
      </c>
      <c r="I39" s="126"/>
      <c r="J39" s="125"/>
    </row>
    <row r="40" spans="1:10" ht="15.75" customHeight="1">
      <c r="A40" s="46">
        <f t="shared" si="0"/>
        <v>28</v>
      </c>
      <c r="B40" s="83" t="s">
        <v>216</v>
      </c>
      <c r="C40" s="41" t="s">
        <v>323</v>
      </c>
      <c r="D40" s="46"/>
      <c r="E40" s="41"/>
      <c r="F40" s="125"/>
      <c r="G40" s="126"/>
      <c r="H40" s="125"/>
      <c r="I40" s="126"/>
      <c r="J40" s="125"/>
    </row>
    <row r="41" spans="1:10" ht="15.75" customHeight="1">
      <c r="A41" s="46">
        <f t="shared" si="0"/>
        <v>29</v>
      </c>
      <c r="B41" s="129" t="s">
        <v>297</v>
      </c>
      <c r="C41" s="41" t="s">
        <v>324</v>
      </c>
      <c r="I41" s="126"/>
      <c r="J41" s="125"/>
    </row>
    <row r="42" spans="1:10" ht="15.75" customHeight="1">
      <c r="A42" s="41"/>
      <c r="B42" s="77"/>
      <c r="C42" s="77"/>
      <c r="D42" s="77"/>
      <c r="E42" s="77"/>
      <c r="F42" s="125"/>
      <c r="G42" s="126"/>
      <c r="H42" s="125"/>
      <c r="I42" s="126"/>
      <c r="J42" s="125"/>
    </row>
    <row r="43" spans="1:10" ht="15.75" customHeight="1" thickBot="1">
      <c r="A43" s="41"/>
      <c r="B43" s="77"/>
      <c r="C43" s="77"/>
      <c r="D43" s="77"/>
      <c r="E43" s="77"/>
      <c r="F43" s="125"/>
      <c r="G43" s="126"/>
      <c r="H43" s="125"/>
      <c r="I43" s="126"/>
      <c r="J43" s="125"/>
    </row>
    <row r="44" spans="1:10" ht="15.75" customHeight="1">
      <c r="A44" s="87"/>
      <c r="B44" s="64"/>
      <c r="C44" s="64"/>
      <c r="D44" s="64" t="s">
        <v>47</v>
      </c>
      <c r="E44" s="64"/>
      <c r="F44" s="65" t="s">
        <v>219</v>
      </c>
      <c r="G44" s="65"/>
      <c r="H44" s="65" t="s">
        <v>222</v>
      </c>
      <c r="I44" s="65"/>
      <c r="J44" s="66" t="s">
        <v>225</v>
      </c>
    </row>
    <row r="45" spans="1:10" ht="15.75" customHeight="1">
      <c r="A45" s="67" t="s">
        <v>14</v>
      </c>
      <c r="B45" s="68"/>
      <c r="C45" s="68"/>
      <c r="D45" s="68" t="s">
        <v>48</v>
      </c>
      <c r="E45" s="5"/>
      <c r="F45" s="68" t="s">
        <v>220</v>
      </c>
      <c r="G45" s="68"/>
      <c r="H45" s="68" t="s">
        <v>223</v>
      </c>
      <c r="I45" s="68"/>
      <c r="J45" s="69" t="s">
        <v>295</v>
      </c>
    </row>
    <row r="46" spans="1:10" ht="15.75" customHeight="1" thickBot="1">
      <c r="A46" s="70" t="s">
        <v>18</v>
      </c>
      <c r="B46" s="72"/>
      <c r="C46" s="72" t="s">
        <v>19</v>
      </c>
      <c r="D46" s="72" t="s">
        <v>94</v>
      </c>
      <c r="E46" s="71"/>
      <c r="F46" s="72" t="s">
        <v>221</v>
      </c>
      <c r="G46" s="72"/>
      <c r="H46" s="72" t="s">
        <v>224</v>
      </c>
      <c r="I46" s="72"/>
      <c r="J46" s="73"/>
    </row>
    <row r="47" spans="1:10" ht="15.75" customHeight="1">
      <c r="A47" s="5"/>
      <c r="B47" s="41"/>
      <c r="C47" s="68" t="s">
        <v>5</v>
      </c>
      <c r="D47" s="68" t="s">
        <v>6</v>
      </c>
      <c r="E47" s="41"/>
      <c r="F47" s="68" t="s">
        <v>7</v>
      </c>
      <c r="G47" s="46"/>
      <c r="H47" s="68" t="s">
        <v>8</v>
      </c>
      <c r="I47" s="46"/>
      <c r="J47" s="68" t="s">
        <v>23</v>
      </c>
    </row>
    <row r="48" spans="1:10" ht="15.75" customHeight="1">
      <c r="A48" s="41"/>
      <c r="B48" s="77"/>
      <c r="C48" s="77"/>
      <c r="D48" s="77"/>
      <c r="E48" s="77"/>
      <c r="F48" s="125"/>
      <c r="G48" s="126"/>
      <c r="H48" s="125"/>
      <c r="I48" s="126"/>
      <c r="J48" s="125"/>
    </row>
    <row r="49" spans="1:10" ht="15.75">
      <c r="A49" s="68">
        <f>A41+1</f>
        <v>30</v>
      </c>
      <c r="B49" s="49" t="s">
        <v>296</v>
      </c>
      <c r="C49" s="68"/>
      <c r="D49" s="68"/>
      <c r="E49" s="41"/>
      <c r="F49" s="68"/>
      <c r="G49" s="46"/>
      <c r="H49" s="68"/>
      <c r="I49" s="41"/>
      <c r="J49" s="41"/>
    </row>
    <row r="50" spans="1:10" ht="15.75">
      <c r="A50" s="46">
        <f>A49+1</f>
        <v>31</v>
      </c>
      <c r="B50" s="41"/>
      <c r="C50" s="59" t="s">
        <v>96</v>
      </c>
      <c r="D50" s="82">
        <v>351</v>
      </c>
      <c r="E50" s="41"/>
      <c r="F50" s="12"/>
      <c r="G50" s="89"/>
      <c r="H50" s="12"/>
      <c r="I50" s="89"/>
      <c r="J50" s="12"/>
    </row>
    <row r="51" spans="1:10" ht="15.75">
      <c r="A51" s="46">
        <f>A50+1</f>
        <v>32</v>
      </c>
      <c r="B51" s="41"/>
      <c r="C51" s="59" t="s">
        <v>258</v>
      </c>
      <c r="D51" s="82">
        <v>352</v>
      </c>
      <c r="E51" s="41"/>
      <c r="F51" s="12"/>
      <c r="G51" s="89"/>
      <c r="H51" s="12"/>
      <c r="I51" s="89"/>
      <c r="J51" s="12"/>
    </row>
    <row r="52" spans="1:10" ht="15.75">
      <c r="A52" s="46">
        <f t="shared" ref="A52:A78" si="3">A51+1</f>
        <v>33</v>
      </c>
      <c r="B52" s="41"/>
      <c r="C52" s="59" t="s">
        <v>97</v>
      </c>
      <c r="D52" s="82">
        <v>353</v>
      </c>
      <c r="E52" s="41"/>
      <c r="F52" s="12"/>
      <c r="G52" s="89"/>
      <c r="H52" s="12"/>
      <c r="I52" s="89"/>
      <c r="J52" s="12"/>
    </row>
    <row r="53" spans="1:10" ht="15.75">
      <c r="A53" s="46">
        <f t="shared" si="3"/>
        <v>34</v>
      </c>
      <c r="B53" s="41"/>
      <c r="C53" s="59" t="s">
        <v>259</v>
      </c>
      <c r="D53" s="82">
        <v>354</v>
      </c>
      <c r="E53" s="41"/>
      <c r="F53" s="12"/>
      <c r="G53" s="89"/>
      <c r="H53" s="12"/>
      <c r="I53" s="89"/>
      <c r="J53" s="12"/>
    </row>
    <row r="54" spans="1:10" ht="15.75">
      <c r="A54" s="46">
        <f t="shared" si="3"/>
        <v>35</v>
      </c>
      <c r="B54" s="41"/>
      <c r="C54" s="59" t="s">
        <v>98</v>
      </c>
      <c r="D54" s="82">
        <v>355</v>
      </c>
      <c r="E54" s="41"/>
      <c r="F54" s="12"/>
      <c r="G54" s="89"/>
      <c r="H54" s="12"/>
      <c r="I54" s="89"/>
      <c r="J54" s="12"/>
    </row>
    <row r="55" spans="1:10" ht="15.75">
      <c r="A55" s="46">
        <f t="shared" si="3"/>
        <v>36</v>
      </c>
      <c r="B55" s="41"/>
      <c r="C55" s="59" t="s">
        <v>291</v>
      </c>
      <c r="D55" s="82">
        <v>360</v>
      </c>
      <c r="E55" s="41"/>
      <c r="F55" s="12"/>
      <c r="G55" s="89"/>
      <c r="H55" s="12"/>
      <c r="I55" s="89"/>
      <c r="J55" s="12"/>
    </row>
    <row r="56" spans="1:10" ht="15.75">
      <c r="A56" s="46">
        <f t="shared" si="3"/>
        <v>37</v>
      </c>
      <c r="B56" s="41"/>
      <c r="C56" s="59" t="s">
        <v>292</v>
      </c>
      <c r="D56" s="82">
        <v>361</v>
      </c>
      <c r="E56" s="41"/>
      <c r="F56" s="12"/>
      <c r="G56" s="89"/>
      <c r="H56" s="12"/>
      <c r="I56" s="89"/>
      <c r="J56" s="12"/>
    </row>
    <row r="57" spans="1:10" ht="15.75">
      <c r="A57" s="46">
        <f t="shared" si="3"/>
        <v>38</v>
      </c>
      <c r="B57" s="41"/>
      <c r="C57" s="59" t="s">
        <v>260</v>
      </c>
      <c r="D57" s="82">
        <v>362</v>
      </c>
      <c r="E57" s="41"/>
      <c r="F57" s="12"/>
      <c r="G57" s="89"/>
      <c r="H57" s="12"/>
      <c r="I57" s="89"/>
      <c r="J57" s="12"/>
    </row>
    <row r="58" spans="1:10" ht="15.75">
      <c r="A58" s="46">
        <f t="shared" si="3"/>
        <v>39</v>
      </c>
      <c r="B58" s="41"/>
      <c r="C58" s="59" t="s">
        <v>261</v>
      </c>
      <c r="D58" s="82">
        <v>363</v>
      </c>
      <c r="E58" s="41"/>
      <c r="F58" s="12"/>
      <c r="G58" s="89"/>
      <c r="H58" s="12"/>
      <c r="I58" s="89"/>
      <c r="J58" s="12"/>
    </row>
    <row r="59" spans="1:10" ht="15.75">
      <c r="A59" s="46">
        <f t="shared" si="3"/>
        <v>40</v>
      </c>
      <c r="B59" s="41"/>
      <c r="C59" s="59" t="s">
        <v>262</v>
      </c>
      <c r="D59" s="82">
        <v>364</v>
      </c>
      <c r="E59" s="41"/>
      <c r="F59" s="12"/>
      <c r="G59" s="89"/>
      <c r="H59" s="12"/>
      <c r="I59" s="89"/>
      <c r="J59" s="12"/>
    </row>
    <row r="60" spans="1:10" ht="15.75">
      <c r="A60" s="46">
        <f t="shared" si="3"/>
        <v>41</v>
      </c>
      <c r="B60" s="41"/>
      <c r="C60" s="59" t="s">
        <v>263</v>
      </c>
      <c r="D60" s="82">
        <v>365</v>
      </c>
      <c r="E60" s="41"/>
      <c r="F60" s="12"/>
      <c r="G60" s="89"/>
      <c r="H60" s="12"/>
      <c r="I60" s="89"/>
      <c r="J60" s="12"/>
    </row>
    <row r="61" spans="1:10" ht="15.75">
      <c r="A61" s="46">
        <f t="shared" si="3"/>
        <v>42</v>
      </c>
      <c r="B61" s="41"/>
      <c r="C61" s="59" t="s">
        <v>264</v>
      </c>
      <c r="D61" s="82">
        <v>370</v>
      </c>
      <c r="E61" s="41"/>
      <c r="F61" s="12"/>
      <c r="G61" s="89"/>
      <c r="H61" s="12"/>
      <c r="I61" s="89"/>
      <c r="J61" s="12"/>
    </row>
    <row r="62" spans="1:10" ht="15.75">
      <c r="A62" s="46">
        <f t="shared" si="3"/>
        <v>43</v>
      </c>
      <c r="B62" s="41"/>
      <c r="C62" s="59" t="s">
        <v>265</v>
      </c>
      <c r="D62" s="82">
        <v>380</v>
      </c>
      <c r="E62" s="41"/>
      <c r="F62" s="12"/>
      <c r="G62" s="89"/>
      <c r="H62" s="12"/>
      <c r="I62" s="89"/>
      <c r="J62" s="12"/>
    </row>
    <row r="63" spans="1:10" ht="15.75">
      <c r="A63" s="46">
        <f t="shared" si="3"/>
        <v>44</v>
      </c>
      <c r="B63" s="41"/>
      <c r="C63" s="59" t="s">
        <v>266</v>
      </c>
      <c r="D63" s="82">
        <v>381</v>
      </c>
      <c r="E63" s="41"/>
      <c r="F63" s="12"/>
      <c r="G63" s="89"/>
      <c r="H63" s="12"/>
      <c r="I63" s="89"/>
      <c r="J63" s="12"/>
    </row>
    <row r="64" spans="1:10" ht="15.75">
      <c r="A64" s="46">
        <f t="shared" si="3"/>
        <v>45</v>
      </c>
      <c r="B64" s="41"/>
      <c r="C64" s="59" t="s">
        <v>267</v>
      </c>
      <c r="D64" s="82">
        <v>382</v>
      </c>
      <c r="E64" s="41"/>
      <c r="F64" s="12"/>
      <c r="G64" s="89"/>
      <c r="H64" s="12"/>
      <c r="I64" s="89"/>
      <c r="J64" s="12"/>
    </row>
    <row r="65" spans="1:10" ht="15.75">
      <c r="A65" s="46">
        <f t="shared" si="3"/>
        <v>46</v>
      </c>
      <c r="B65" s="41"/>
      <c r="C65" s="59" t="s">
        <v>268</v>
      </c>
      <c r="D65" s="82">
        <v>389</v>
      </c>
      <c r="E65" s="41"/>
      <c r="F65" s="12"/>
      <c r="G65" s="89"/>
      <c r="H65" s="12"/>
      <c r="I65" s="89"/>
      <c r="J65" s="12"/>
    </row>
    <row r="66" spans="1:10" ht="15.75">
      <c r="A66" s="46">
        <f t="shared" si="3"/>
        <v>47</v>
      </c>
      <c r="B66" s="41"/>
      <c r="C66" s="59" t="s">
        <v>99</v>
      </c>
      <c r="D66" s="82">
        <v>390</v>
      </c>
      <c r="E66" s="41"/>
      <c r="F66" s="12"/>
      <c r="G66" s="89"/>
      <c r="H66" s="12"/>
      <c r="I66" s="89"/>
      <c r="J66" s="12"/>
    </row>
    <row r="67" spans="1:10" ht="15.75">
      <c r="A67" s="46">
        <f t="shared" si="3"/>
        <v>48</v>
      </c>
      <c r="B67" s="41"/>
      <c r="C67" s="59" t="s">
        <v>269</v>
      </c>
      <c r="D67" s="82">
        <v>391</v>
      </c>
      <c r="E67" s="41"/>
      <c r="F67" s="12"/>
      <c r="G67" s="89"/>
      <c r="H67" s="12"/>
      <c r="I67" s="89"/>
      <c r="J67" s="12"/>
    </row>
    <row r="68" spans="1:10" ht="15.75">
      <c r="A68" s="46">
        <f t="shared" si="3"/>
        <v>49</v>
      </c>
      <c r="B68" s="41"/>
      <c r="C68" s="59" t="s">
        <v>100</v>
      </c>
      <c r="D68" s="82">
        <v>393</v>
      </c>
      <c r="E68" s="41"/>
      <c r="F68" s="12"/>
      <c r="G68" s="89"/>
      <c r="H68" s="12"/>
      <c r="I68" s="89"/>
      <c r="J68" s="12"/>
    </row>
    <row r="69" spans="1:10" ht="15.75">
      <c r="A69" s="46">
        <f t="shared" si="3"/>
        <v>50</v>
      </c>
      <c r="B69" s="41"/>
      <c r="C69" s="59" t="s">
        <v>101</v>
      </c>
      <c r="D69" s="82">
        <v>395</v>
      </c>
      <c r="E69" s="41"/>
      <c r="F69" s="12"/>
      <c r="G69" s="89"/>
      <c r="H69" s="12"/>
      <c r="I69" s="89"/>
      <c r="J69" s="12"/>
    </row>
    <row r="70" spans="1:10" ht="15.75">
      <c r="A70" s="46">
        <f t="shared" si="3"/>
        <v>51</v>
      </c>
      <c r="B70" s="41"/>
      <c r="C70" s="59" t="s">
        <v>102</v>
      </c>
      <c r="D70" s="82">
        <v>398</v>
      </c>
      <c r="E70" s="41"/>
      <c r="F70" s="12"/>
      <c r="G70" s="89"/>
      <c r="H70" s="12"/>
      <c r="I70" s="89"/>
      <c r="J70" s="12"/>
    </row>
    <row r="71" spans="1:10" ht="15.75">
      <c r="A71" s="46">
        <f t="shared" si="3"/>
        <v>52</v>
      </c>
      <c r="B71" s="41"/>
      <c r="C71" s="16"/>
      <c r="D71" s="46"/>
      <c r="E71" s="41"/>
      <c r="F71" s="12"/>
      <c r="G71" s="89"/>
      <c r="H71" s="12"/>
      <c r="I71" s="89"/>
      <c r="J71" s="12"/>
    </row>
    <row r="72" spans="1:10" ht="16.5" customHeight="1" thickBot="1">
      <c r="A72" s="46">
        <f t="shared" si="3"/>
        <v>53</v>
      </c>
      <c r="B72" s="41"/>
      <c r="C72" s="16"/>
      <c r="D72" s="46"/>
      <c r="E72" s="41"/>
      <c r="F72" s="15"/>
      <c r="G72" s="89"/>
      <c r="H72" s="15"/>
      <c r="I72" s="89"/>
      <c r="J72" s="15"/>
    </row>
    <row r="73" spans="1:10" ht="14.25" customHeight="1" thickBot="1">
      <c r="A73" s="46">
        <f t="shared" si="3"/>
        <v>54</v>
      </c>
      <c r="B73" s="41"/>
      <c r="C73" s="50" t="s">
        <v>34</v>
      </c>
      <c r="D73" s="46"/>
      <c r="E73" s="41"/>
      <c r="F73" s="122">
        <f>SUM(F50:F72)</f>
        <v>0</v>
      </c>
      <c r="G73" s="121"/>
      <c r="H73" s="122">
        <f>SUM(H50:H72)</f>
        <v>0</v>
      </c>
      <c r="I73" s="121"/>
      <c r="J73" s="122">
        <f>SUM(J50:J72)</f>
        <v>0</v>
      </c>
    </row>
    <row r="74" spans="1:10" ht="17.25" customHeight="1">
      <c r="A74" s="46">
        <f t="shared" si="3"/>
        <v>55</v>
      </c>
      <c r="B74" s="41"/>
      <c r="C74" s="77"/>
      <c r="D74" s="46"/>
      <c r="E74" s="41"/>
      <c r="F74" s="68" t="s">
        <v>137</v>
      </c>
      <c r="G74" s="46"/>
      <c r="H74" s="68" t="s">
        <v>138</v>
      </c>
      <c r="I74" s="41"/>
      <c r="J74" s="68" t="s">
        <v>325</v>
      </c>
    </row>
    <row r="75" spans="1:10" ht="17.25" customHeight="1">
      <c r="A75" s="46">
        <f t="shared" si="3"/>
        <v>56</v>
      </c>
      <c r="B75" s="41" t="s">
        <v>179</v>
      </c>
      <c r="C75" s="77"/>
      <c r="D75" s="46"/>
      <c r="E75" s="41"/>
      <c r="F75" s="125"/>
      <c r="G75" s="126"/>
      <c r="H75" s="125"/>
      <c r="I75" s="125"/>
      <c r="J75" s="68"/>
    </row>
    <row r="76" spans="1:10" ht="17.25" customHeight="1">
      <c r="A76" s="46">
        <f t="shared" si="3"/>
        <v>57</v>
      </c>
      <c r="B76" s="83" t="s">
        <v>215</v>
      </c>
      <c r="C76" s="41" t="s">
        <v>332</v>
      </c>
      <c r="D76" s="41"/>
      <c r="E76" s="41"/>
      <c r="F76" s="41"/>
      <c r="G76" s="41"/>
      <c r="H76" s="41"/>
      <c r="I76" s="125"/>
      <c r="J76" s="68"/>
    </row>
    <row r="77" spans="1:10" ht="17.25" customHeight="1">
      <c r="A77" s="46">
        <f t="shared" si="3"/>
        <v>58</v>
      </c>
      <c r="C77" s="59" t="s">
        <v>328</v>
      </c>
      <c r="I77" s="125"/>
      <c r="J77" s="68"/>
    </row>
    <row r="78" spans="1:10" ht="17.25" customHeight="1">
      <c r="A78" s="46">
        <f t="shared" si="3"/>
        <v>59</v>
      </c>
      <c r="B78" s="83" t="s">
        <v>216</v>
      </c>
      <c r="C78" s="41" t="s">
        <v>305</v>
      </c>
      <c r="D78" s="46"/>
      <c r="E78" s="41"/>
      <c r="F78" s="125"/>
      <c r="G78" s="126"/>
      <c r="H78" s="125"/>
      <c r="I78" s="125"/>
      <c r="J78" s="68"/>
    </row>
  </sheetData>
  <sheetProtection algorithmName="SHA-512" hashValue="9Lf7ucl4C8K/LvV32x6fjbfuYHy1YbLFXvCQv99y66BADRGgD5bYUE6k3LlNYychIuUDYZpQQqazDJ3FPSaRHg==" saltValue="7p3WPvhlEvnQ7fg+y4ZyPg==" spinCount="100000" sheet="1" objects="1" scenarios="1" formatColumns="0" selectLockedCells="1" pivotTables="0"/>
  <mergeCells count="3">
    <mergeCell ref="A3:J3"/>
    <mergeCell ref="A1:J1"/>
    <mergeCell ref="A2:J2"/>
  </mergeCells>
  <phoneticPr fontId="0" type="noConversion"/>
  <conditionalFormatting sqref="A3:J3">
    <cfRule type="cellIs" dxfId="3" priority="1" stopIfTrue="1" operator="equal">
      <formula>0</formula>
    </cfRule>
  </conditionalFormatting>
  <printOptions horizontalCentered="1"/>
  <pageMargins left="0.5" right="0.5" top="1" bottom="0.5" header="0.25" footer="0.4"/>
  <pageSetup scale="85" orientation="portrait" r:id="rId1"/>
  <headerFooter alignWithMargins="0">
    <oddHeader>&amp;RSimplified Rate Change Application
Waste Water Class A or B - Form D</oddHeader>
    <oddFooter>&amp;L&amp;8Simplified Rate Change Application
Revised January 2016</oddFooter>
  </headerFooter>
  <rowBreaks count="1" manualBreakCount="1">
    <brk id="4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78"/>
  <sheetViews>
    <sheetView view="pageBreakPreview" topLeftCell="A14" zoomScaleNormal="100" zoomScaleSheetLayoutView="100" workbookViewId="0">
      <selection activeCell="F14" sqref="F14"/>
    </sheetView>
  </sheetViews>
  <sheetFormatPr defaultRowHeight="15.75"/>
  <cols>
    <col min="1" max="1" width="4.7109375" style="41" customWidth="1"/>
    <col min="2" max="2" width="2.7109375" style="41" customWidth="1"/>
    <col min="3" max="3" width="35.28515625" style="41" customWidth="1"/>
    <col min="4" max="4" width="9.42578125" style="46" customWidth="1"/>
    <col min="5" max="5" width="1.7109375" style="41" customWidth="1"/>
    <col min="6" max="6" width="15.7109375" style="41" bestFit="1" customWidth="1"/>
    <col min="7" max="7" width="1.7109375" style="41" customWidth="1"/>
    <col min="8" max="8" width="10.7109375" style="41" customWidth="1"/>
    <col min="9" max="9" width="1.7109375" style="41" customWidth="1"/>
    <col min="10" max="10" width="9.140625" style="41" customWidth="1"/>
    <col min="11" max="11" width="1.7109375" style="41" customWidth="1"/>
    <col min="12" max="12" width="10.7109375" style="41" customWidth="1"/>
    <col min="13" max="13" width="9.140625" style="77"/>
    <col min="14" max="14" width="9.7109375" style="77" bestFit="1" customWidth="1"/>
    <col min="15" max="16384" width="9.140625" style="77"/>
  </cols>
  <sheetData>
    <row r="1" spans="1:12" ht="19.5" customHeight="1">
      <c r="A1" s="172" t="s">
        <v>92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9.5" customHeight="1">
      <c r="A2" s="172" t="s">
        <v>273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0.5" customHeight="1">
      <c r="A3" s="172" t="str">
        <f>IF('SWR-Cover'!B7=0,"",'SWR-Cover'!B7)</f>
        <v/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>
      <c r="A4" s="130"/>
      <c r="B4" s="130"/>
      <c r="C4" s="130"/>
      <c r="D4" s="45" t="s">
        <v>56</v>
      </c>
      <c r="E4" s="50"/>
      <c r="F4" s="1" t="str">
        <f>IF('SWR-Form A'!G4=0,"",'SWR-Form A'!G4)</f>
        <v/>
      </c>
      <c r="G4" s="130"/>
      <c r="H4" s="130"/>
      <c r="I4" s="130"/>
      <c r="J4" s="130"/>
      <c r="K4" s="130"/>
      <c r="L4" s="130"/>
    </row>
    <row r="5" spans="1:12">
      <c r="A5" s="130"/>
      <c r="B5" s="130"/>
      <c r="C5" s="130"/>
      <c r="D5" s="45" t="s">
        <v>55</v>
      </c>
      <c r="E5" s="50"/>
      <c r="F5" s="1" t="str">
        <f>IF('SWR-Form A'!G5=0,"",'SWR-Form A'!G5)</f>
        <v/>
      </c>
      <c r="G5" s="130"/>
      <c r="H5" s="130"/>
      <c r="I5" s="130"/>
      <c r="J5" s="130"/>
      <c r="K5" s="130"/>
      <c r="L5" s="130"/>
    </row>
    <row r="6" spans="1:12" ht="19.5" customHeight="1">
      <c r="A6" s="130"/>
      <c r="B6" s="130"/>
      <c r="C6" s="130"/>
      <c r="D6" s="45"/>
      <c r="E6" s="50"/>
      <c r="F6" s="2"/>
      <c r="G6" s="130"/>
      <c r="H6" s="130"/>
      <c r="I6" s="130"/>
      <c r="J6" s="130"/>
      <c r="K6" s="130"/>
      <c r="L6" s="130"/>
    </row>
    <row r="7" spans="1:12" ht="16.5" thickBot="1">
      <c r="A7" s="131" t="s">
        <v>228</v>
      </c>
      <c r="B7" s="5"/>
      <c r="C7" s="5"/>
      <c r="D7" s="68"/>
      <c r="E7" s="5"/>
      <c r="F7" s="5"/>
      <c r="G7" s="5"/>
      <c r="H7" s="5"/>
      <c r="I7" s="5"/>
      <c r="J7" s="5"/>
      <c r="K7" s="5"/>
      <c r="L7" s="5"/>
    </row>
    <row r="8" spans="1:12" ht="16.5" customHeight="1">
      <c r="A8" s="87"/>
      <c r="B8" s="64"/>
      <c r="C8" s="64"/>
      <c r="D8" s="65" t="s">
        <v>47</v>
      </c>
      <c r="E8" s="64"/>
      <c r="F8" s="65" t="s">
        <v>9</v>
      </c>
      <c r="G8" s="65"/>
      <c r="H8" s="65"/>
      <c r="I8" s="65"/>
      <c r="J8" s="65" t="s">
        <v>51</v>
      </c>
      <c r="K8" s="64"/>
      <c r="L8" s="66" t="s">
        <v>35</v>
      </c>
    </row>
    <row r="9" spans="1:12">
      <c r="A9" s="67" t="s">
        <v>14</v>
      </c>
      <c r="B9" s="68"/>
      <c r="C9" s="68"/>
      <c r="D9" s="68" t="s">
        <v>48</v>
      </c>
      <c r="E9" s="5"/>
      <c r="F9" s="68" t="s">
        <v>15</v>
      </c>
      <c r="G9" s="68"/>
      <c r="H9" s="68" t="s">
        <v>36</v>
      </c>
      <c r="I9" s="68"/>
      <c r="J9" s="68" t="s">
        <v>3</v>
      </c>
      <c r="K9" s="5"/>
      <c r="L9" s="69" t="s">
        <v>37</v>
      </c>
    </row>
    <row r="10" spans="1:12" ht="16.5" thickBot="1">
      <c r="A10" s="70" t="s">
        <v>18</v>
      </c>
      <c r="B10" s="72"/>
      <c r="C10" s="72" t="s">
        <v>19</v>
      </c>
      <c r="D10" s="72" t="s">
        <v>94</v>
      </c>
      <c r="E10" s="71"/>
      <c r="F10" s="72" t="s">
        <v>20</v>
      </c>
      <c r="G10" s="72"/>
      <c r="H10" s="72" t="s">
        <v>38</v>
      </c>
      <c r="I10" s="72"/>
      <c r="J10" s="72" t="s">
        <v>39</v>
      </c>
      <c r="K10" s="71"/>
      <c r="L10" s="73" t="s">
        <v>39</v>
      </c>
    </row>
    <row r="11" spans="1:12" ht="18" customHeight="1">
      <c r="A11" s="5"/>
      <c r="C11" s="68" t="s">
        <v>5</v>
      </c>
      <c r="D11" s="68" t="s">
        <v>6</v>
      </c>
      <c r="F11" s="68" t="s">
        <v>7</v>
      </c>
      <c r="G11" s="46"/>
      <c r="H11" s="68" t="s">
        <v>8</v>
      </c>
      <c r="I11" s="46"/>
      <c r="J11" s="68" t="s">
        <v>23</v>
      </c>
      <c r="L11" s="46" t="s">
        <v>24</v>
      </c>
    </row>
    <row r="12" spans="1:12" ht="18" customHeight="1">
      <c r="A12" s="5"/>
      <c r="C12" s="68"/>
      <c r="D12" s="68"/>
      <c r="F12" s="68"/>
      <c r="G12" s="46"/>
      <c r="H12" s="68"/>
      <c r="I12" s="46"/>
      <c r="J12" s="68"/>
      <c r="L12" s="46"/>
    </row>
    <row r="13" spans="1:12" ht="18" customHeight="1">
      <c r="A13" s="68">
        <v>1</v>
      </c>
      <c r="C13" s="75" t="s">
        <v>227</v>
      </c>
      <c r="D13" s="132"/>
      <c r="F13" s="58"/>
      <c r="G13" s="81"/>
      <c r="H13" s="58"/>
      <c r="I13" s="81"/>
      <c r="J13" s="58"/>
      <c r="K13" s="37"/>
      <c r="L13" s="37"/>
    </row>
    <row r="14" spans="1:12" ht="18" customHeight="1">
      <c r="A14" s="46">
        <f>+A13+1</f>
        <v>2</v>
      </c>
      <c r="C14" s="5" t="s">
        <v>230</v>
      </c>
      <c r="D14" s="46">
        <v>224</v>
      </c>
      <c r="F14" s="12"/>
      <c r="G14" s="81"/>
      <c r="H14" s="133" t="str">
        <f>IF(F14=0,"",F14/$F$36)</f>
        <v/>
      </c>
      <c r="I14" s="134"/>
      <c r="J14" s="17"/>
      <c r="K14" s="135"/>
      <c r="L14" s="136" t="str">
        <f>IF(F14=0," ",ROUND(+H14*J14,4))</f>
        <v xml:space="preserve"> </v>
      </c>
    </row>
    <row r="15" spans="1:12" ht="18" customHeight="1">
      <c r="A15" s="46">
        <f t="shared" ref="A15:A40" si="0">+A14+1</f>
        <v>3</v>
      </c>
      <c r="C15" s="19"/>
      <c r="F15" s="12"/>
      <c r="G15" s="111"/>
      <c r="H15" s="133" t="str">
        <f>IF(F15=0,"",F15/$F36)</f>
        <v/>
      </c>
      <c r="I15" s="137"/>
      <c r="J15" s="17"/>
      <c r="K15" s="135"/>
      <c r="L15" s="136" t="str">
        <f t="shared" ref="L15:L24" si="1">IF(F15=0," ",ROUND(+H15*J15,4))</f>
        <v xml:space="preserve"> </v>
      </c>
    </row>
    <row r="16" spans="1:12" ht="18" customHeight="1">
      <c r="A16" s="46">
        <f t="shared" si="0"/>
        <v>4</v>
      </c>
      <c r="C16" s="19"/>
      <c r="F16" s="12"/>
      <c r="G16" s="111"/>
      <c r="H16" s="133" t="str">
        <f>IF(F16=0,"",F16/$F36)</f>
        <v/>
      </c>
      <c r="I16" s="137"/>
      <c r="J16" s="17"/>
      <c r="K16" s="135"/>
      <c r="L16" s="136" t="str">
        <f t="shared" si="1"/>
        <v xml:space="preserve"> </v>
      </c>
    </row>
    <row r="17" spans="1:14" ht="18" customHeight="1">
      <c r="A17" s="46">
        <f t="shared" si="0"/>
        <v>5</v>
      </c>
      <c r="C17" s="19"/>
      <c r="F17" s="12"/>
      <c r="G17" s="111"/>
      <c r="H17" s="133" t="str">
        <f>IF(F17=0,"",F17/$F36)</f>
        <v/>
      </c>
      <c r="I17" s="137"/>
      <c r="J17" s="17"/>
      <c r="K17" s="135"/>
      <c r="L17" s="136" t="str">
        <f t="shared" si="1"/>
        <v xml:space="preserve"> </v>
      </c>
    </row>
    <row r="18" spans="1:14" ht="18" customHeight="1">
      <c r="A18" s="46">
        <f t="shared" si="0"/>
        <v>6</v>
      </c>
      <c r="C18" s="19"/>
      <c r="F18" s="12"/>
      <c r="G18" s="111"/>
      <c r="H18" s="133" t="str">
        <f>IF(F18=0,"",F18/$F36)</f>
        <v/>
      </c>
      <c r="I18" s="137"/>
      <c r="J18" s="17"/>
      <c r="K18" s="135"/>
      <c r="L18" s="136" t="str">
        <f t="shared" si="1"/>
        <v xml:space="preserve"> </v>
      </c>
      <c r="N18" s="138"/>
    </row>
    <row r="19" spans="1:14" ht="18" customHeight="1">
      <c r="A19" s="46">
        <f t="shared" si="0"/>
        <v>7</v>
      </c>
      <c r="C19" s="41" t="s">
        <v>226</v>
      </c>
      <c r="D19" s="46">
        <v>232</v>
      </c>
      <c r="F19" s="12"/>
      <c r="G19" s="58"/>
      <c r="H19" s="133" t="str">
        <f>IF(F19=0,"",F19/$F36)</f>
        <v/>
      </c>
      <c r="I19" s="139"/>
      <c r="J19" s="17"/>
      <c r="K19" s="135"/>
      <c r="L19" s="136" t="str">
        <f t="shared" si="1"/>
        <v xml:space="preserve"> </v>
      </c>
      <c r="N19" s="138"/>
    </row>
    <row r="20" spans="1:14" ht="18" customHeight="1">
      <c r="A20" s="46">
        <f t="shared" si="0"/>
        <v>8</v>
      </c>
      <c r="C20" s="19"/>
      <c r="F20" s="12"/>
      <c r="G20" s="111"/>
      <c r="H20" s="133" t="str">
        <f>IF(F20=0,"",F20/$F36)</f>
        <v/>
      </c>
      <c r="I20" s="137"/>
      <c r="J20" s="17"/>
      <c r="K20" s="135"/>
      <c r="L20" s="136" t="str">
        <f t="shared" si="1"/>
        <v xml:space="preserve"> </v>
      </c>
      <c r="N20" s="138"/>
    </row>
    <row r="21" spans="1:14" ht="18" customHeight="1">
      <c r="A21" s="46">
        <f t="shared" si="0"/>
        <v>9</v>
      </c>
      <c r="C21" s="19"/>
      <c r="F21" s="12"/>
      <c r="G21" s="111"/>
      <c r="H21" s="133" t="str">
        <f>IF(F21=0,"",F21/$F36)</f>
        <v/>
      </c>
      <c r="I21" s="137"/>
      <c r="J21" s="17"/>
      <c r="K21" s="135"/>
      <c r="L21" s="136" t="str">
        <f t="shared" si="1"/>
        <v xml:space="preserve"> </v>
      </c>
      <c r="N21" s="138"/>
    </row>
    <row r="22" spans="1:14" ht="18" customHeight="1">
      <c r="A22" s="46">
        <f t="shared" si="0"/>
        <v>10</v>
      </c>
      <c r="C22" s="19"/>
      <c r="F22" s="12"/>
      <c r="G22" s="111"/>
      <c r="H22" s="133" t="str">
        <f>IF(F22=0,"",F22/$F36)</f>
        <v/>
      </c>
      <c r="I22" s="137"/>
      <c r="J22" s="17"/>
      <c r="K22" s="135"/>
      <c r="L22" s="136" t="str">
        <f t="shared" si="1"/>
        <v xml:space="preserve"> </v>
      </c>
      <c r="N22" s="138"/>
    </row>
    <row r="23" spans="1:14" ht="18" customHeight="1" thickBot="1">
      <c r="A23" s="46">
        <f t="shared" si="0"/>
        <v>11</v>
      </c>
      <c r="C23" s="19"/>
      <c r="F23" s="12"/>
      <c r="G23" s="111"/>
      <c r="H23" s="133" t="str">
        <f>IF(F23=0,"",F23/$F36)</f>
        <v/>
      </c>
      <c r="I23" s="137"/>
      <c r="J23" s="17"/>
      <c r="K23" s="135"/>
      <c r="L23" s="136" t="str">
        <f t="shared" si="1"/>
        <v xml:space="preserve"> </v>
      </c>
      <c r="N23" s="138"/>
    </row>
    <row r="24" spans="1:14" ht="18" customHeight="1" thickBot="1">
      <c r="A24" s="46">
        <f t="shared" si="0"/>
        <v>12</v>
      </c>
      <c r="C24" s="41" t="s">
        <v>46</v>
      </c>
      <c r="D24" s="46">
        <v>235</v>
      </c>
      <c r="F24" s="12"/>
      <c r="G24" s="111"/>
      <c r="H24" s="133" t="str">
        <f>IF(F24=0,"",F24/$F36)</f>
        <v/>
      </c>
      <c r="I24" s="137"/>
      <c r="J24" s="18"/>
      <c r="K24" s="135"/>
      <c r="L24" s="112" t="str">
        <f t="shared" si="1"/>
        <v xml:space="preserve"> </v>
      </c>
      <c r="N24" s="138"/>
    </row>
    <row r="25" spans="1:14" ht="18" customHeight="1" thickBot="1">
      <c r="A25" s="46">
        <f t="shared" si="0"/>
        <v>13</v>
      </c>
      <c r="C25" s="93" t="s">
        <v>40</v>
      </c>
      <c r="F25" s="140">
        <f>SUM(F14:F24)</f>
        <v>0</v>
      </c>
      <c r="G25" s="111"/>
      <c r="H25" s="112">
        <f>SUM(H14:H24)</f>
        <v>0</v>
      </c>
      <c r="I25" s="137"/>
      <c r="J25" s="141"/>
      <c r="K25" s="135"/>
      <c r="L25" s="112">
        <f>SUM(L14:L24)</f>
        <v>0</v>
      </c>
      <c r="M25" s="142"/>
    </row>
    <row r="26" spans="1:14" ht="18" customHeight="1">
      <c r="A26" s="46">
        <f t="shared" si="0"/>
        <v>14</v>
      </c>
      <c r="C26" s="75" t="s">
        <v>233</v>
      </c>
      <c r="D26" s="48"/>
      <c r="F26" s="143"/>
      <c r="G26" s="111"/>
      <c r="H26" s="137"/>
      <c r="I26" s="137"/>
      <c r="J26" s="137"/>
      <c r="K26" s="135"/>
      <c r="L26" s="135"/>
    </row>
    <row r="27" spans="1:14" ht="18" customHeight="1">
      <c r="A27" s="46">
        <f t="shared" si="0"/>
        <v>15</v>
      </c>
      <c r="C27" s="34" t="s">
        <v>49</v>
      </c>
      <c r="D27" s="46">
        <v>201</v>
      </c>
      <c r="F27" s="12"/>
      <c r="G27" s="111"/>
      <c r="H27" s="136" t="str">
        <f>IF(F27=0," ",+F27/$F$36)</f>
        <v xml:space="preserve"> </v>
      </c>
      <c r="I27" s="137"/>
      <c r="J27" s="141"/>
      <c r="K27" s="137"/>
      <c r="L27" s="137"/>
    </row>
    <row r="28" spans="1:14" ht="18" customHeight="1">
      <c r="A28" s="46">
        <f t="shared" si="0"/>
        <v>16</v>
      </c>
      <c r="C28" s="34" t="s">
        <v>131</v>
      </c>
      <c r="D28" s="46">
        <v>204</v>
      </c>
      <c r="F28" s="12"/>
      <c r="G28" s="111"/>
      <c r="H28" s="136" t="str">
        <f t="shared" ref="H28:H34" si="2">IF(F28=0," ",+F28/$F$36)</f>
        <v xml:space="preserve"> </v>
      </c>
      <c r="I28" s="137"/>
      <c r="J28" s="141"/>
      <c r="K28" s="137"/>
      <c r="L28" s="137"/>
    </row>
    <row r="29" spans="1:14" ht="18" customHeight="1">
      <c r="A29" s="46">
        <f t="shared" si="0"/>
        <v>17</v>
      </c>
      <c r="C29" s="34" t="s">
        <v>50</v>
      </c>
      <c r="D29" s="46">
        <v>211</v>
      </c>
      <c r="F29" s="12"/>
      <c r="G29" s="111"/>
      <c r="H29" s="136" t="str">
        <f t="shared" si="2"/>
        <v xml:space="preserve"> </v>
      </c>
      <c r="I29" s="137"/>
      <c r="J29" s="141"/>
      <c r="K29" s="137"/>
      <c r="L29" s="137"/>
    </row>
    <row r="30" spans="1:14" ht="18" customHeight="1">
      <c r="A30" s="46">
        <f t="shared" si="0"/>
        <v>18</v>
      </c>
      <c r="C30" s="34" t="s">
        <v>132</v>
      </c>
      <c r="D30" s="46">
        <v>215</v>
      </c>
      <c r="F30" s="12"/>
      <c r="G30" s="111"/>
      <c r="H30" s="136" t="str">
        <f t="shared" si="2"/>
        <v xml:space="preserve"> </v>
      </c>
      <c r="I30" s="137"/>
      <c r="J30" s="141"/>
      <c r="K30" s="137"/>
      <c r="L30" s="137"/>
    </row>
    <row r="31" spans="1:14" ht="18" customHeight="1">
      <c r="A31" s="46">
        <f t="shared" si="0"/>
        <v>19</v>
      </c>
      <c r="C31" s="34" t="s">
        <v>133</v>
      </c>
      <c r="D31" s="46">
        <v>218</v>
      </c>
      <c r="F31" s="12"/>
      <c r="G31" s="111"/>
      <c r="H31" s="136" t="str">
        <f t="shared" si="2"/>
        <v xml:space="preserve"> </v>
      </c>
      <c r="I31" s="137"/>
      <c r="J31" s="141"/>
      <c r="K31" s="137"/>
      <c r="L31" s="137"/>
    </row>
    <row r="32" spans="1:14" ht="18" customHeight="1">
      <c r="A32" s="46">
        <f t="shared" si="0"/>
        <v>20</v>
      </c>
      <c r="C32" s="19"/>
      <c r="D32" s="77"/>
      <c r="F32" s="12"/>
      <c r="G32" s="111"/>
      <c r="H32" s="136" t="str">
        <f t="shared" si="2"/>
        <v xml:space="preserve"> </v>
      </c>
      <c r="I32" s="137"/>
      <c r="J32" s="141"/>
      <c r="K32" s="137"/>
      <c r="L32" s="137"/>
    </row>
    <row r="33" spans="1:12" ht="18" customHeight="1">
      <c r="A33" s="46">
        <f t="shared" si="0"/>
        <v>21</v>
      </c>
      <c r="C33" s="19"/>
      <c r="D33" s="77"/>
      <c r="F33" s="12"/>
      <c r="G33" s="111"/>
      <c r="H33" s="136" t="str">
        <f t="shared" si="2"/>
        <v xml:space="preserve"> </v>
      </c>
      <c r="I33" s="137"/>
      <c r="J33" s="141"/>
      <c r="K33" s="137"/>
      <c r="L33" s="137"/>
    </row>
    <row r="34" spans="1:12" ht="18" customHeight="1" thickBot="1">
      <c r="A34" s="46">
        <f t="shared" si="0"/>
        <v>22</v>
      </c>
      <c r="C34" s="19"/>
      <c r="D34" s="77"/>
      <c r="F34" s="12"/>
      <c r="G34" s="111"/>
      <c r="H34" s="136" t="str">
        <f t="shared" si="2"/>
        <v xml:space="preserve"> </v>
      </c>
      <c r="I34" s="137"/>
      <c r="J34" s="144"/>
      <c r="K34" s="137"/>
      <c r="L34" s="137"/>
    </row>
    <row r="35" spans="1:12" ht="18" customHeight="1" thickBot="1">
      <c r="A35" s="46">
        <f t="shared" si="0"/>
        <v>23</v>
      </c>
      <c r="C35" s="93" t="s">
        <v>41</v>
      </c>
      <c r="F35" s="140">
        <f>SUM(F27:F34)</f>
        <v>0</v>
      </c>
      <c r="G35" s="111"/>
      <c r="H35" s="112">
        <f>SUM(H27:H34)</f>
        <v>0</v>
      </c>
      <c r="I35" s="137"/>
      <c r="J35" s="20"/>
      <c r="K35" s="135"/>
      <c r="L35" s="112">
        <f>ROUND(+H35*J35,4)</f>
        <v>0</v>
      </c>
    </row>
    <row r="36" spans="1:12" ht="18" customHeight="1" thickBot="1">
      <c r="A36" s="46">
        <f t="shared" si="0"/>
        <v>24</v>
      </c>
      <c r="C36" s="93" t="s">
        <v>139</v>
      </c>
      <c r="F36" s="91">
        <f>+F25+F35</f>
        <v>0</v>
      </c>
      <c r="G36" s="111"/>
      <c r="H36" s="112">
        <f>+H25+H35</f>
        <v>0</v>
      </c>
      <c r="I36" s="137"/>
      <c r="J36" s="137"/>
      <c r="K36" s="135"/>
      <c r="L36" s="112">
        <f>ROUND(L25+L35,4)</f>
        <v>0</v>
      </c>
    </row>
    <row r="37" spans="1:12" ht="18" customHeight="1">
      <c r="A37" s="46">
        <f t="shared" si="0"/>
        <v>25</v>
      </c>
      <c r="C37" s="93"/>
      <c r="D37" s="48"/>
      <c r="F37" s="114"/>
      <c r="G37" s="5"/>
      <c r="H37" s="5"/>
      <c r="I37" s="5"/>
      <c r="J37" s="5"/>
      <c r="L37" s="114" t="s">
        <v>318</v>
      </c>
    </row>
    <row r="38" spans="1:12">
      <c r="A38" s="46">
        <f t="shared" si="0"/>
        <v>26</v>
      </c>
      <c r="B38" s="50" t="s">
        <v>136</v>
      </c>
      <c r="D38" s="41"/>
    </row>
    <row r="39" spans="1:12">
      <c r="A39" s="46">
        <f t="shared" si="0"/>
        <v>27</v>
      </c>
      <c r="B39" s="41" t="s">
        <v>135</v>
      </c>
      <c r="C39" s="41" t="s">
        <v>333</v>
      </c>
      <c r="D39" s="59"/>
      <c r="E39" s="59"/>
      <c r="F39" s="59"/>
      <c r="G39" s="59"/>
      <c r="H39" s="59"/>
      <c r="I39" s="59"/>
    </row>
    <row r="40" spans="1:12">
      <c r="A40" s="46">
        <f t="shared" si="0"/>
        <v>28</v>
      </c>
      <c r="C40" s="59" t="s">
        <v>306</v>
      </c>
    </row>
    <row r="78" spans="17:17">
      <c r="Q78" s="41"/>
    </row>
  </sheetData>
  <sheetProtection algorithmName="SHA-512" hashValue="EEVNaarCStPHRgJqUBvsEhvti1qToyxlWvUrHfh6+zH2gO4EXRSmkRtv7O3Miofmw51OUIAyN+nGwZndYfRy9Q==" saltValue="02E21GvmiwGKKqoNdswpLw==" spinCount="100000" sheet="1" objects="1" scenarios="1" formatColumns="0" selectLockedCells="1" pivotTables="0"/>
  <mergeCells count="3">
    <mergeCell ref="A3:L3"/>
    <mergeCell ref="A1:L1"/>
    <mergeCell ref="A2:L2"/>
  </mergeCells>
  <phoneticPr fontId="0" type="noConversion"/>
  <conditionalFormatting sqref="A3:L3">
    <cfRule type="cellIs" dxfId="2" priority="1" stopIfTrue="1" operator="equal">
      <formula>0</formula>
    </cfRule>
  </conditionalFormatting>
  <printOptions horizontalCentered="1"/>
  <pageMargins left="0.5" right="0.5" top="1" bottom="0.5" header="0.25" footer="0.4"/>
  <pageSetup scale="85" orientation="portrait" r:id="rId1"/>
  <headerFooter alignWithMargins="0">
    <oddHeader>&amp;RSimplified Rate Change Application
Waste Water Class A or B - Form E</oddHeader>
    <oddFooter>&amp;L&amp;8Simplified Rate Change Application
Revised January 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6"/>
  <sheetViews>
    <sheetView view="pageBreakPreview" topLeftCell="A16" zoomScaleNormal="100" zoomScaleSheetLayoutView="100" workbookViewId="0">
      <selection activeCell="F16" sqref="F16"/>
    </sheetView>
  </sheetViews>
  <sheetFormatPr defaultRowHeight="15"/>
  <cols>
    <col min="1" max="1" width="4.7109375" style="59" customWidth="1"/>
    <col min="2" max="2" width="2.28515625" style="59" customWidth="1"/>
    <col min="3" max="3" width="29.28515625" style="59" customWidth="1"/>
    <col min="4" max="4" width="9" style="59" customWidth="1"/>
    <col min="5" max="5" width="2.28515625" style="59" customWidth="1"/>
    <col min="6" max="6" width="14.7109375" style="59" customWidth="1"/>
    <col min="7" max="7" width="2.28515625" style="59" customWidth="1"/>
    <col min="8" max="8" width="12.7109375" style="59" customWidth="1"/>
    <col min="9" max="9" width="3" style="62" customWidth="1"/>
    <col min="10" max="10" width="12.7109375" style="62" customWidth="1"/>
    <col min="11" max="16384" width="9.140625" style="62"/>
  </cols>
  <sheetData>
    <row r="1" spans="1:12" ht="20.25">
      <c r="A1" s="172" t="s">
        <v>92</v>
      </c>
      <c r="B1" s="172"/>
      <c r="C1" s="172"/>
      <c r="D1" s="172"/>
      <c r="E1" s="172"/>
      <c r="F1" s="172"/>
      <c r="G1" s="172"/>
      <c r="H1" s="172"/>
      <c r="I1" s="172"/>
      <c r="J1" s="172"/>
      <c r="K1" s="145"/>
      <c r="L1" s="145"/>
    </row>
    <row r="2" spans="1:12" ht="20.25">
      <c r="A2" s="172" t="s">
        <v>273</v>
      </c>
      <c r="B2" s="172"/>
      <c r="C2" s="172"/>
      <c r="D2" s="172"/>
      <c r="E2" s="172"/>
      <c r="F2" s="172"/>
      <c r="G2" s="172"/>
      <c r="H2" s="172"/>
      <c r="I2" s="172"/>
      <c r="J2" s="172"/>
      <c r="K2" s="145"/>
      <c r="L2" s="145"/>
    </row>
    <row r="3" spans="1:12" ht="20.25" customHeight="1">
      <c r="A3" s="172" t="str">
        <f>IF('SWR-Cover'!B7=0,"",'SWR-Cover'!B7)</f>
        <v/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2" ht="15.75">
      <c r="A4" s="130"/>
      <c r="B4" s="130"/>
      <c r="C4" s="130"/>
      <c r="D4" s="45" t="s">
        <v>56</v>
      </c>
      <c r="E4" s="50"/>
      <c r="F4" s="1" t="str">
        <f>IF('SWR-Form A'!G4=0,"",'SWR-Form A'!G4)</f>
        <v/>
      </c>
      <c r="G4" s="130"/>
      <c r="H4" s="130"/>
      <c r="I4" s="130"/>
      <c r="J4" s="130"/>
    </row>
    <row r="5" spans="1:12" ht="15.75">
      <c r="A5" s="130"/>
      <c r="B5" s="130"/>
      <c r="C5" s="130"/>
      <c r="D5" s="45" t="s">
        <v>55</v>
      </c>
      <c r="E5" s="50"/>
      <c r="F5" s="1" t="str">
        <f>IF('SWR-Form A'!G5=0,"",'SWR-Form A'!G5)</f>
        <v/>
      </c>
      <c r="G5" s="130"/>
      <c r="H5" s="130"/>
      <c r="I5" s="130"/>
      <c r="J5" s="130"/>
    </row>
    <row r="6" spans="1:12" ht="15.75">
      <c r="A6" s="130"/>
      <c r="B6" s="130"/>
      <c r="C6" s="130"/>
      <c r="D6" s="45"/>
      <c r="E6" s="50"/>
      <c r="F6" s="2"/>
      <c r="G6" s="130"/>
      <c r="H6" s="130"/>
      <c r="I6" s="130"/>
      <c r="J6" s="130"/>
    </row>
    <row r="7" spans="1:12" ht="15.75">
      <c r="A7" s="130"/>
      <c r="B7" s="130"/>
      <c r="C7" s="130"/>
      <c r="D7" s="45"/>
      <c r="E7" s="50"/>
      <c r="F7" s="2"/>
      <c r="G7" s="130"/>
      <c r="H7" s="130"/>
      <c r="I7" s="130"/>
      <c r="J7" s="130"/>
    </row>
    <row r="8" spans="1:12" ht="12.75" customHeight="1" thickBot="1">
      <c r="A8" s="111" t="s">
        <v>206</v>
      </c>
      <c r="B8" s="5"/>
      <c r="C8" s="5"/>
      <c r="D8" s="5"/>
      <c r="E8" s="5"/>
      <c r="F8" s="5"/>
      <c r="G8" s="5"/>
      <c r="H8" s="5"/>
      <c r="I8" s="37"/>
      <c r="J8" s="37"/>
    </row>
    <row r="9" spans="1:12" ht="16.5" customHeight="1">
      <c r="A9" s="87"/>
      <c r="B9" s="64"/>
      <c r="C9" s="64"/>
      <c r="D9" s="65" t="s">
        <v>47</v>
      </c>
      <c r="E9" s="64"/>
      <c r="F9" s="65"/>
      <c r="G9" s="65"/>
      <c r="H9" s="65" t="s">
        <v>142</v>
      </c>
      <c r="I9" s="146"/>
      <c r="J9" s="66" t="s">
        <v>142</v>
      </c>
    </row>
    <row r="10" spans="1:12" ht="15.75">
      <c r="A10" s="67" t="s">
        <v>14</v>
      </c>
      <c r="B10" s="68"/>
      <c r="C10" s="68"/>
      <c r="D10" s="68" t="s">
        <v>48</v>
      </c>
      <c r="E10" s="5"/>
      <c r="F10" s="68" t="s">
        <v>124</v>
      </c>
      <c r="G10" s="68"/>
      <c r="H10" s="68" t="s">
        <v>42</v>
      </c>
      <c r="I10" s="111"/>
      <c r="J10" s="69" t="s">
        <v>43</v>
      </c>
    </row>
    <row r="11" spans="1:12" ht="16.5" thickBot="1">
      <c r="A11" s="70" t="s">
        <v>18</v>
      </c>
      <c r="B11" s="72"/>
      <c r="C11" s="72" t="s">
        <v>19</v>
      </c>
      <c r="D11" s="72" t="s">
        <v>94</v>
      </c>
      <c r="E11" s="71"/>
      <c r="F11" s="72"/>
      <c r="G11" s="72"/>
      <c r="H11" s="72" t="s">
        <v>44</v>
      </c>
      <c r="I11" s="147"/>
      <c r="J11" s="73" t="s">
        <v>45</v>
      </c>
    </row>
    <row r="12" spans="1:12" ht="12" customHeight="1">
      <c r="A12" s="5"/>
      <c r="B12" s="41"/>
      <c r="C12" s="68" t="s">
        <v>5</v>
      </c>
      <c r="D12" s="68" t="s">
        <v>6</v>
      </c>
      <c r="E12" s="41"/>
      <c r="F12" s="68" t="s">
        <v>6</v>
      </c>
      <c r="G12" s="46"/>
      <c r="H12" s="68" t="s">
        <v>7</v>
      </c>
      <c r="I12" s="37"/>
      <c r="J12" s="68" t="s">
        <v>6</v>
      </c>
    </row>
    <row r="13" spans="1:12" ht="12" customHeight="1">
      <c r="A13" s="5"/>
      <c r="B13" s="41"/>
      <c r="C13" s="68"/>
      <c r="D13" s="68"/>
      <c r="E13" s="41"/>
      <c r="F13" s="68"/>
      <c r="G13" s="46"/>
      <c r="H13" s="68"/>
      <c r="I13" s="37"/>
      <c r="J13" s="68"/>
    </row>
    <row r="14" spans="1:12" ht="17.25" customHeight="1">
      <c r="A14" s="68">
        <v>1</v>
      </c>
      <c r="C14" s="49" t="s">
        <v>321</v>
      </c>
      <c r="D14" s="148"/>
      <c r="E14" s="41"/>
      <c r="F14" s="68"/>
      <c r="G14" s="46"/>
      <c r="H14" s="68"/>
      <c r="I14" s="37"/>
      <c r="J14" s="37"/>
    </row>
    <row r="15" spans="1:12" ht="17.25" customHeight="1">
      <c r="A15" s="46">
        <f>1+A14</f>
        <v>2</v>
      </c>
      <c r="B15" s="41"/>
      <c r="C15" s="55" t="s">
        <v>270</v>
      </c>
      <c r="D15" s="149"/>
      <c r="E15" s="41"/>
      <c r="F15" s="150" t="s">
        <v>326</v>
      </c>
      <c r="G15" s="5"/>
      <c r="H15" s="5"/>
      <c r="I15" s="37"/>
      <c r="J15" s="37"/>
    </row>
    <row r="16" spans="1:12" ht="17.25" customHeight="1">
      <c r="A16" s="46">
        <f t="shared" ref="A16:A46" si="0">1+A15</f>
        <v>3</v>
      </c>
      <c r="B16" s="41"/>
      <c r="C16" s="59" t="s">
        <v>52</v>
      </c>
      <c r="D16" s="82">
        <v>521.1</v>
      </c>
      <c r="E16" s="41"/>
      <c r="F16" s="12"/>
      <c r="G16" s="111"/>
      <c r="H16" s="19"/>
      <c r="I16" s="151"/>
      <c r="J16" s="19"/>
    </row>
    <row r="17" spans="1:10" ht="17.25" customHeight="1">
      <c r="A17" s="46">
        <f t="shared" si="0"/>
        <v>4</v>
      </c>
      <c r="B17" s="41"/>
      <c r="C17" s="59" t="s">
        <v>53</v>
      </c>
      <c r="D17" s="82">
        <v>521.20000000000005</v>
      </c>
      <c r="E17" s="41"/>
      <c r="F17" s="12"/>
      <c r="G17" s="111"/>
      <c r="H17" s="19"/>
      <c r="I17" s="37"/>
      <c r="J17" s="19"/>
    </row>
    <row r="18" spans="1:10" ht="17.25" customHeight="1">
      <c r="A18" s="46">
        <f t="shared" si="0"/>
        <v>5</v>
      </c>
      <c r="B18" s="41"/>
      <c r="C18" s="59" t="s">
        <v>119</v>
      </c>
      <c r="D18" s="82">
        <v>521.29999999999995</v>
      </c>
      <c r="E18" s="41"/>
      <c r="F18" s="12"/>
      <c r="G18" s="150"/>
      <c r="H18" s="19"/>
      <c r="I18" s="37"/>
      <c r="J18" s="19"/>
    </row>
    <row r="19" spans="1:10" ht="17.25" customHeight="1">
      <c r="A19" s="46">
        <f t="shared" si="0"/>
        <v>6</v>
      </c>
      <c r="B19" s="41"/>
      <c r="C19" s="59" t="s">
        <v>54</v>
      </c>
      <c r="D19" s="82">
        <v>521.4</v>
      </c>
      <c r="E19" s="41"/>
      <c r="F19" s="12"/>
      <c r="G19" s="150"/>
      <c r="H19" s="19"/>
      <c r="I19" s="37"/>
      <c r="J19" s="19"/>
    </row>
    <row r="20" spans="1:10" ht="17.25" customHeight="1">
      <c r="A20" s="46">
        <f t="shared" si="0"/>
        <v>7</v>
      </c>
      <c r="B20" s="41"/>
      <c r="C20" s="59" t="s">
        <v>120</v>
      </c>
      <c r="D20" s="82">
        <v>521.5</v>
      </c>
      <c r="E20" s="41"/>
      <c r="F20" s="12"/>
      <c r="G20" s="111"/>
      <c r="H20" s="19"/>
      <c r="I20" s="37"/>
      <c r="J20" s="19"/>
    </row>
    <row r="21" spans="1:10" ht="17.25" customHeight="1">
      <c r="A21" s="46">
        <f t="shared" si="0"/>
        <v>8</v>
      </c>
      <c r="B21" s="41"/>
      <c r="C21" s="50" t="s">
        <v>241</v>
      </c>
      <c r="D21" s="82">
        <v>521.6</v>
      </c>
      <c r="E21" s="41"/>
      <c r="F21" s="12"/>
      <c r="G21" s="111"/>
      <c r="H21" s="19"/>
      <c r="I21" s="37"/>
      <c r="J21" s="19"/>
    </row>
    <row r="22" spans="1:10" ht="17.25" customHeight="1">
      <c r="A22" s="46">
        <f t="shared" si="0"/>
        <v>9</v>
      </c>
      <c r="B22" s="41"/>
      <c r="C22" s="11"/>
      <c r="D22" s="46"/>
      <c r="E22" s="41"/>
      <c r="F22" s="12"/>
      <c r="G22" s="111"/>
      <c r="H22" s="19"/>
      <c r="I22" s="37"/>
      <c r="J22" s="19"/>
    </row>
    <row r="23" spans="1:10" ht="17.25" customHeight="1" thickBot="1">
      <c r="A23" s="46">
        <f t="shared" si="0"/>
        <v>10</v>
      </c>
      <c r="B23" s="41"/>
      <c r="C23" s="11"/>
      <c r="D23" s="46"/>
      <c r="E23" s="41"/>
      <c r="F23" s="13"/>
      <c r="G23" s="111"/>
      <c r="H23" s="21"/>
      <c r="I23" s="37"/>
      <c r="J23" s="21"/>
    </row>
    <row r="24" spans="1:10" ht="17.25" customHeight="1" thickBot="1">
      <c r="A24" s="46">
        <f t="shared" si="0"/>
        <v>11</v>
      </c>
      <c r="B24" s="41"/>
      <c r="C24" s="93" t="s">
        <v>121</v>
      </c>
      <c r="D24" s="46"/>
      <c r="E24" s="41"/>
      <c r="F24" s="152">
        <f>SUM(F16:F23)</f>
        <v>0</v>
      </c>
      <c r="G24" s="153"/>
      <c r="H24" s="154">
        <f>SUM(H16:H23)</f>
        <v>0</v>
      </c>
      <c r="I24" s="127"/>
      <c r="J24" s="154">
        <f>SUM(J16:J23)</f>
        <v>0</v>
      </c>
    </row>
    <row r="25" spans="1:10" ht="17.25" customHeight="1">
      <c r="A25" s="46">
        <f t="shared" si="0"/>
        <v>12</v>
      </c>
      <c r="B25" s="41"/>
      <c r="C25" s="81"/>
      <c r="D25" s="46"/>
      <c r="E25" s="41"/>
      <c r="F25" s="155"/>
      <c r="G25" s="153"/>
      <c r="H25" s="156"/>
      <c r="I25" s="127"/>
      <c r="J25" s="156"/>
    </row>
    <row r="26" spans="1:10" ht="17.25" customHeight="1">
      <c r="A26" s="46">
        <f t="shared" si="0"/>
        <v>13</v>
      </c>
      <c r="B26" s="41"/>
      <c r="C26" s="55" t="s">
        <v>271</v>
      </c>
      <c r="D26" s="149"/>
      <c r="E26" s="41"/>
      <c r="F26" s="155"/>
      <c r="G26" s="150"/>
      <c r="H26" s="156"/>
      <c r="I26" s="37"/>
      <c r="J26" s="37"/>
    </row>
    <row r="27" spans="1:10" ht="17.25" customHeight="1">
      <c r="A27" s="46">
        <f t="shared" si="0"/>
        <v>14</v>
      </c>
      <c r="B27" s="41"/>
      <c r="C27" s="59" t="s">
        <v>52</v>
      </c>
      <c r="D27" s="82">
        <v>522.1</v>
      </c>
      <c r="E27" s="41"/>
      <c r="F27" s="12"/>
      <c r="G27" s="111"/>
      <c r="H27" s="19"/>
      <c r="I27" s="37"/>
      <c r="J27" s="19"/>
    </row>
    <row r="28" spans="1:10" ht="17.25" customHeight="1">
      <c r="A28" s="46">
        <f t="shared" si="0"/>
        <v>15</v>
      </c>
      <c r="B28" s="41"/>
      <c r="C28" s="59" t="s">
        <v>53</v>
      </c>
      <c r="D28" s="82">
        <v>522.20000000000005</v>
      </c>
      <c r="E28" s="41"/>
      <c r="F28" s="12"/>
      <c r="G28" s="111"/>
      <c r="H28" s="19"/>
      <c r="I28" s="37"/>
      <c r="J28" s="19"/>
    </row>
    <row r="29" spans="1:10" ht="17.25" customHeight="1">
      <c r="A29" s="46">
        <f t="shared" si="0"/>
        <v>16</v>
      </c>
      <c r="B29" s="41"/>
      <c r="C29" s="59" t="s">
        <v>119</v>
      </c>
      <c r="D29" s="82">
        <v>522.29999999999995</v>
      </c>
      <c r="E29" s="41"/>
      <c r="F29" s="12"/>
      <c r="G29" s="150"/>
      <c r="H29" s="19"/>
      <c r="I29" s="37"/>
      <c r="J29" s="19"/>
    </row>
    <row r="30" spans="1:10" ht="17.25" customHeight="1">
      <c r="A30" s="46">
        <f t="shared" si="0"/>
        <v>17</v>
      </c>
      <c r="B30" s="41"/>
      <c r="C30" s="59" t="s">
        <v>54</v>
      </c>
      <c r="D30" s="82">
        <v>522.4</v>
      </c>
      <c r="E30" s="41"/>
      <c r="F30" s="12"/>
      <c r="G30" s="150"/>
      <c r="H30" s="19"/>
      <c r="I30" s="37"/>
      <c r="J30" s="19"/>
    </row>
    <row r="31" spans="1:10" ht="17.25" customHeight="1">
      <c r="A31" s="46">
        <f t="shared" si="0"/>
        <v>18</v>
      </c>
      <c r="B31" s="41"/>
      <c r="C31" s="59" t="s">
        <v>120</v>
      </c>
      <c r="D31" s="82">
        <v>522.5</v>
      </c>
      <c r="E31" s="41"/>
      <c r="F31" s="12"/>
      <c r="G31" s="111"/>
      <c r="H31" s="19"/>
      <c r="I31" s="37"/>
      <c r="J31" s="19"/>
    </row>
    <row r="32" spans="1:10" ht="17.25" customHeight="1">
      <c r="A32" s="46">
        <f t="shared" si="0"/>
        <v>19</v>
      </c>
      <c r="B32" s="41"/>
      <c r="C32" s="11"/>
      <c r="D32" s="46"/>
      <c r="E32" s="41"/>
      <c r="F32" s="12"/>
      <c r="G32" s="111"/>
      <c r="H32" s="19"/>
      <c r="I32" s="37"/>
      <c r="J32" s="19"/>
    </row>
    <row r="33" spans="1:10" ht="17.25" customHeight="1" thickBot="1">
      <c r="A33" s="46">
        <f t="shared" si="0"/>
        <v>20</v>
      </c>
      <c r="B33" s="41"/>
      <c r="C33" s="11"/>
      <c r="D33" s="46"/>
      <c r="E33" s="41"/>
      <c r="F33" s="13"/>
      <c r="G33" s="111"/>
      <c r="H33" s="21"/>
      <c r="I33" s="37"/>
      <c r="J33" s="21"/>
    </row>
    <row r="34" spans="1:10" ht="17.25" customHeight="1" thickBot="1">
      <c r="A34" s="46">
        <f t="shared" si="0"/>
        <v>21</v>
      </c>
      <c r="B34" s="41"/>
      <c r="C34" s="93" t="s">
        <v>122</v>
      </c>
      <c r="D34" s="46"/>
      <c r="E34" s="41"/>
      <c r="F34" s="152">
        <f>SUM(F27:F33)</f>
        <v>0</v>
      </c>
      <c r="G34" s="153"/>
      <c r="H34" s="154">
        <f>SUM(H27:H33)</f>
        <v>0</v>
      </c>
      <c r="I34" s="127"/>
      <c r="J34" s="154">
        <f>SUM(J27:J33)</f>
        <v>0</v>
      </c>
    </row>
    <row r="35" spans="1:10" ht="17.25" customHeight="1">
      <c r="A35" s="46">
        <f t="shared" si="0"/>
        <v>22</v>
      </c>
      <c r="B35" s="41"/>
      <c r="C35" s="81"/>
      <c r="D35" s="46"/>
      <c r="E35" s="41"/>
      <c r="F35" s="155"/>
      <c r="G35" s="153"/>
      <c r="H35" s="156"/>
      <c r="I35" s="127"/>
      <c r="J35" s="156"/>
    </row>
    <row r="36" spans="1:10" ht="15.75">
      <c r="A36" s="46">
        <f t="shared" si="0"/>
        <v>23</v>
      </c>
      <c r="C36" s="49" t="s">
        <v>272</v>
      </c>
      <c r="D36" s="81"/>
      <c r="E36" s="41"/>
      <c r="F36" s="157"/>
      <c r="G36" s="111"/>
      <c r="H36" s="37"/>
      <c r="I36" s="37"/>
      <c r="J36" s="37"/>
    </row>
    <row r="37" spans="1:10" ht="15.75">
      <c r="A37" s="46">
        <f t="shared" si="0"/>
        <v>24</v>
      </c>
      <c r="B37" s="41"/>
      <c r="C37" s="59" t="s">
        <v>277</v>
      </c>
      <c r="D37" s="82">
        <v>523</v>
      </c>
      <c r="E37" s="41"/>
      <c r="F37" s="12"/>
      <c r="G37" s="150"/>
      <c r="H37" s="19"/>
      <c r="I37" s="37"/>
      <c r="J37" s="19"/>
    </row>
    <row r="38" spans="1:10" ht="15.75">
      <c r="A38" s="46">
        <f t="shared" si="0"/>
        <v>25</v>
      </c>
      <c r="B38" s="41"/>
      <c r="C38" s="50" t="s">
        <v>244</v>
      </c>
      <c r="D38" s="82">
        <v>524</v>
      </c>
      <c r="E38" s="158"/>
      <c r="F38" s="12"/>
      <c r="G38" s="111"/>
      <c r="H38" s="19"/>
      <c r="I38" s="37"/>
      <c r="J38" s="19"/>
    </row>
    <row r="39" spans="1:10" ht="15.75">
      <c r="A39" s="46">
        <f t="shared" si="0"/>
        <v>26</v>
      </c>
      <c r="B39" s="41"/>
      <c r="C39" s="50" t="s">
        <v>293</v>
      </c>
      <c r="D39" s="82">
        <v>525</v>
      </c>
      <c r="E39" s="158"/>
      <c r="F39" s="12"/>
      <c r="G39" s="111"/>
      <c r="H39" s="19"/>
      <c r="I39" s="37"/>
      <c r="J39" s="19"/>
    </row>
    <row r="40" spans="1:10" ht="15.75">
      <c r="A40" s="46">
        <f t="shared" si="0"/>
        <v>27</v>
      </c>
      <c r="B40" s="41"/>
      <c r="C40" s="11"/>
      <c r="D40" s="62"/>
      <c r="E40" s="41"/>
      <c r="F40" s="12"/>
      <c r="G40" s="111"/>
      <c r="H40" s="19"/>
      <c r="I40" s="37"/>
      <c r="J40" s="19"/>
    </row>
    <row r="41" spans="1:10" ht="16.5" thickBot="1">
      <c r="A41" s="46">
        <f t="shared" si="0"/>
        <v>28</v>
      </c>
      <c r="B41" s="41"/>
      <c r="C41" s="11"/>
      <c r="D41" s="62"/>
      <c r="E41" s="41"/>
      <c r="F41" s="13"/>
      <c r="G41" s="111"/>
      <c r="H41" s="21"/>
      <c r="I41" s="37"/>
      <c r="J41" s="21"/>
    </row>
    <row r="42" spans="1:10" ht="16.5" thickBot="1">
      <c r="A42" s="46">
        <f t="shared" si="0"/>
        <v>29</v>
      </c>
      <c r="B42" s="41"/>
      <c r="C42" s="93" t="s">
        <v>123</v>
      </c>
      <c r="D42" s="46"/>
      <c r="E42" s="41"/>
      <c r="F42" s="152">
        <f>SUM(F37:F41)</f>
        <v>0</v>
      </c>
      <c r="G42" s="153">
        <f>SUM(G37:G41)</f>
        <v>0</v>
      </c>
      <c r="H42" s="154">
        <f>SUM(H37:H41)</f>
        <v>0</v>
      </c>
      <c r="I42" s="127"/>
      <c r="J42" s="154">
        <f>SUM(J37:J41)</f>
        <v>0</v>
      </c>
    </row>
    <row r="43" spans="1:10" ht="16.5" thickBot="1">
      <c r="A43" s="46">
        <f t="shared" si="0"/>
        <v>30</v>
      </c>
      <c r="B43" s="41"/>
      <c r="C43" s="93" t="s">
        <v>229</v>
      </c>
      <c r="D43" s="41"/>
      <c r="E43" s="41"/>
      <c r="F43" s="90">
        <f>+F24+F34+F42</f>
        <v>0</v>
      </c>
      <c r="G43" s="153">
        <f>+G24+G34+G42</f>
        <v>0</v>
      </c>
      <c r="H43" s="159">
        <f>+H24+H34+H42</f>
        <v>0</v>
      </c>
      <c r="I43" s="127"/>
      <c r="J43" s="159">
        <f>+J24+J34+J42</f>
        <v>0</v>
      </c>
    </row>
    <row r="44" spans="1:10" ht="15.75">
      <c r="A44" s="46">
        <f t="shared" si="0"/>
        <v>31</v>
      </c>
      <c r="B44" s="50" t="s">
        <v>136</v>
      </c>
      <c r="C44" s="41"/>
      <c r="D44" s="41"/>
      <c r="E44" s="41"/>
      <c r="F44" s="41"/>
      <c r="G44" s="41"/>
      <c r="H44" s="41"/>
      <c r="I44" s="41"/>
      <c r="J44" s="160"/>
    </row>
    <row r="45" spans="1:10" ht="15.75">
      <c r="A45" s="46">
        <f t="shared" si="0"/>
        <v>32</v>
      </c>
      <c r="B45" s="41" t="s">
        <v>135</v>
      </c>
      <c r="C45" s="41" t="s">
        <v>334</v>
      </c>
      <c r="I45" s="59"/>
    </row>
    <row r="46" spans="1:10" ht="15.75">
      <c r="A46" s="46">
        <f t="shared" si="0"/>
        <v>33</v>
      </c>
      <c r="B46" s="41"/>
      <c r="C46" s="59" t="s">
        <v>218</v>
      </c>
      <c r="D46" s="46"/>
      <c r="E46" s="41"/>
      <c r="F46" s="41"/>
      <c r="G46" s="41"/>
      <c r="H46" s="41"/>
      <c r="I46" s="41"/>
    </row>
  </sheetData>
  <sheetProtection algorithmName="SHA-512" hashValue="q/BWA2z9Nd2FAfuq1t2dArec8YQb+AzUNM6ObkfFeWoTqOUkNenQDpiLGBbJ/O3G0XGDI6WMaGGcaOhf3Vsacg==" saltValue="+YstuXZApshPI+70C27p8w==" spinCount="100000" sheet="1" objects="1" scenarios="1" formatColumns="0" selectLockedCells="1" pivotTables="0"/>
  <mergeCells count="3">
    <mergeCell ref="A3:J3"/>
    <mergeCell ref="A1:J1"/>
    <mergeCell ref="A2:J2"/>
  </mergeCells>
  <phoneticPr fontId="0" type="noConversion"/>
  <conditionalFormatting sqref="A3:J3">
    <cfRule type="cellIs" dxfId="1" priority="1" stopIfTrue="1" operator="equal">
      <formula>0</formula>
    </cfRule>
  </conditionalFormatting>
  <printOptions horizontalCentered="1"/>
  <pageMargins left="0.5" right="0.5" top="1" bottom="0.5" header="0.25" footer="0.4"/>
  <pageSetup scale="85" orientation="portrait" r:id="rId1"/>
  <headerFooter alignWithMargins="0">
    <oddHeader>&amp;RSimplified Rate Change Application
Waste Water Class A or B - Form F</oddHeader>
    <oddFooter>&amp;L&amp;8Simplified Rate Change Application
Revised January 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J50"/>
  <sheetViews>
    <sheetView view="pageBreakPreview" topLeftCell="A19" zoomScale="90" zoomScaleNormal="100" zoomScaleSheetLayoutView="90" workbookViewId="0">
      <selection activeCell="D10" sqref="D10"/>
    </sheetView>
  </sheetViews>
  <sheetFormatPr defaultRowHeight="12.75"/>
  <cols>
    <col min="1" max="1" width="3.7109375" style="29" customWidth="1"/>
    <col min="2" max="2" width="34.5703125" style="29" customWidth="1"/>
    <col min="3" max="3" width="4.28515625" style="29" customWidth="1"/>
    <col min="4" max="4" width="14" style="29" customWidth="1"/>
    <col min="5" max="5" width="5.28515625" style="29" customWidth="1"/>
    <col min="6" max="6" width="15.140625" style="29" customWidth="1"/>
    <col min="7" max="7" width="3.140625" style="29" customWidth="1"/>
    <col min="8" max="8" width="12.140625" style="29" bestFit="1" customWidth="1"/>
    <col min="9" max="9" width="5" style="29" customWidth="1"/>
    <col min="10" max="16384" width="9.140625" style="29"/>
  </cols>
  <sheetData>
    <row r="2" spans="1:10" ht="27">
      <c r="B2" s="185" t="s">
        <v>74</v>
      </c>
      <c r="C2" s="185"/>
      <c r="D2" s="185"/>
      <c r="E2" s="185"/>
      <c r="F2" s="185"/>
      <c r="G2" s="185"/>
      <c r="H2" s="185"/>
    </row>
    <row r="3" spans="1:10" ht="14.25">
      <c r="B3" s="161"/>
      <c r="C3" s="161"/>
      <c r="D3" s="161"/>
      <c r="E3" s="161"/>
      <c r="F3" s="161"/>
      <c r="G3" s="161"/>
      <c r="H3" s="161"/>
    </row>
    <row r="4" spans="1:10" ht="15.75">
      <c r="A4" s="41"/>
      <c r="B4" s="58"/>
      <c r="C4" s="58"/>
      <c r="D4" s="58"/>
      <c r="E4" s="58"/>
      <c r="F4" s="58"/>
      <c r="G4" s="58"/>
      <c r="H4" s="58"/>
      <c r="I4" s="41"/>
    </row>
    <row r="5" spans="1:10" ht="16.5" thickBot="1">
      <c r="A5" s="41"/>
      <c r="B5" s="54" t="s">
        <v>77</v>
      </c>
      <c r="C5" s="58"/>
      <c r="D5" s="162" t="str">
        <f>IF('SWR-Cover'!B7=0,"",'SWR-Cover'!B7)</f>
        <v/>
      </c>
      <c r="E5" s="162"/>
      <c r="F5" s="162"/>
      <c r="G5" s="162"/>
      <c r="H5" s="163"/>
      <c r="I5" s="41"/>
      <c r="J5" s="164"/>
    </row>
    <row r="6" spans="1:10" ht="15.75">
      <c r="A6" s="41"/>
      <c r="B6" s="50" t="s">
        <v>274</v>
      </c>
      <c r="C6" s="50"/>
      <c r="D6" s="50"/>
      <c r="E6" s="50"/>
      <c r="F6" s="50"/>
      <c r="G6" s="50"/>
      <c r="H6" s="58"/>
      <c r="I6" s="41"/>
    </row>
    <row r="7" spans="1:10" ht="15.75">
      <c r="A7" s="41"/>
      <c r="B7" s="50" t="s">
        <v>275</v>
      </c>
      <c r="C7" s="50"/>
      <c r="D7" s="50"/>
      <c r="E7" s="50"/>
      <c r="F7" s="50"/>
      <c r="G7" s="50"/>
      <c r="H7" s="58"/>
      <c r="I7" s="41"/>
    </row>
    <row r="8" spans="1:10" ht="15.75">
      <c r="A8" s="41"/>
      <c r="B8" s="50" t="s">
        <v>276</v>
      </c>
      <c r="C8" s="50"/>
      <c r="D8" s="50"/>
      <c r="E8" s="50"/>
      <c r="F8" s="50"/>
      <c r="G8" s="50"/>
      <c r="H8" s="58"/>
      <c r="I8" s="41"/>
    </row>
    <row r="9" spans="1:10" ht="15.75">
      <c r="A9" s="41"/>
      <c r="B9" s="54"/>
      <c r="C9" s="58"/>
      <c r="D9" s="58"/>
      <c r="E9" s="58"/>
      <c r="F9" s="58"/>
      <c r="G9" s="58"/>
      <c r="H9" s="58"/>
      <c r="I9" s="41"/>
    </row>
    <row r="10" spans="1:10" ht="15.75">
      <c r="A10" s="41"/>
      <c r="B10" s="50" t="s">
        <v>185</v>
      </c>
      <c r="C10" s="41"/>
      <c r="D10" s="22"/>
      <c r="E10" s="41" t="s">
        <v>90</v>
      </c>
      <c r="F10" s="41"/>
      <c r="G10" s="41"/>
      <c r="H10" s="41"/>
      <c r="I10" s="41"/>
    </row>
    <row r="11" spans="1:10" ht="15.75">
      <c r="A11" s="41"/>
      <c r="B11" s="50" t="s">
        <v>188</v>
      </c>
      <c r="C11" s="41"/>
      <c r="D11" s="41"/>
      <c r="E11" s="41"/>
      <c r="F11" s="76" t="str">
        <f>IF('SWR-Form C'!N28=0,"",((('SWR-Form C'!N28-'SWR-Form C'!J28))/'SWR-Form C'!J28))</f>
        <v/>
      </c>
      <c r="G11" s="50" t="s">
        <v>189</v>
      </c>
      <c r="H11" s="41"/>
      <c r="I11" s="41"/>
    </row>
    <row r="12" spans="1:10" ht="15.75">
      <c r="A12" s="41"/>
      <c r="B12" s="54" t="s">
        <v>234</v>
      </c>
      <c r="C12" s="58"/>
      <c r="D12" s="58"/>
      <c r="E12" s="58"/>
      <c r="F12" s="58"/>
      <c r="G12" s="58"/>
      <c r="H12" s="58"/>
      <c r="I12" s="41"/>
    </row>
    <row r="13" spans="1:10" ht="15.75">
      <c r="A13" s="41"/>
      <c r="B13" s="54"/>
      <c r="C13" s="58"/>
      <c r="D13" s="58"/>
      <c r="E13" s="58"/>
      <c r="F13" s="58"/>
      <c r="G13" s="58"/>
      <c r="H13" s="58"/>
      <c r="I13" s="41"/>
    </row>
    <row r="14" spans="1:10" ht="15.75">
      <c r="A14" s="41"/>
      <c r="B14" s="41"/>
      <c r="C14" s="41"/>
      <c r="D14" s="56" t="s">
        <v>0</v>
      </c>
      <c r="E14" s="56"/>
      <c r="F14" s="56" t="s">
        <v>1</v>
      </c>
      <c r="G14" s="56"/>
      <c r="H14" s="56" t="s">
        <v>178</v>
      </c>
      <c r="I14" s="41"/>
    </row>
    <row r="15" spans="1:10" ht="15.75">
      <c r="A15" s="41"/>
      <c r="B15" s="23"/>
      <c r="C15" s="37"/>
      <c r="D15" s="22"/>
      <c r="E15" s="56"/>
      <c r="F15" s="22"/>
      <c r="G15" s="56"/>
      <c r="H15" s="165" t="str">
        <f>IF(D15=0,"",((F15-D15)/D15))</f>
        <v/>
      </c>
      <c r="I15" s="41"/>
    </row>
    <row r="16" spans="1:10" ht="15.75">
      <c r="A16" s="41"/>
      <c r="B16" s="24"/>
      <c r="C16" s="37"/>
      <c r="D16" s="22"/>
      <c r="E16" s="56"/>
      <c r="F16" s="22"/>
      <c r="G16" s="56"/>
      <c r="H16" s="165" t="str">
        <f t="shared" ref="H16:H24" si="0">IF(D16=0,"",((F16-D16)/D16))</f>
        <v/>
      </c>
      <c r="I16" s="41"/>
    </row>
    <row r="17" spans="1:9" ht="15.75">
      <c r="A17" s="41"/>
      <c r="B17" s="23"/>
      <c r="C17" s="37"/>
      <c r="D17" s="22"/>
      <c r="E17" s="56"/>
      <c r="F17" s="22"/>
      <c r="G17" s="56"/>
      <c r="H17" s="165" t="str">
        <f t="shared" si="0"/>
        <v/>
      </c>
      <c r="I17" s="41"/>
    </row>
    <row r="18" spans="1:9" ht="15.75">
      <c r="A18" s="41"/>
      <c r="B18" s="24"/>
      <c r="C18" s="37"/>
      <c r="D18" s="22"/>
      <c r="E18" s="56"/>
      <c r="F18" s="22"/>
      <c r="G18" s="56"/>
      <c r="H18" s="165" t="str">
        <f t="shared" si="0"/>
        <v/>
      </c>
      <c r="I18" s="41"/>
    </row>
    <row r="19" spans="1:9" ht="15.75">
      <c r="A19" s="41"/>
      <c r="B19" s="25"/>
      <c r="C19" s="37"/>
      <c r="D19" s="22"/>
      <c r="E19" s="56"/>
      <c r="F19" s="22"/>
      <c r="G19" s="56"/>
      <c r="H19" s="165" t="str">
        <f t="shared" si="0"/>
        <v/>
      </c>
      <c r="I19" s="41"/>
    </row>
    <row r="20" spans="1:9" ht="15.75">
      <c r="A20" s="41"/>
      <c r="B20" s="25"/>
      <c r="C20" s="37"/>
      <c r="D20" s="22"/>
      <c r="E20" s="56"/>
      <c r="F20" s="22"/>
      <c r="G20" s="56"/>
      <c r="H20" s="165" t="str">
        <f t="shared" si="0"/>
        <v/>
      </c>
      <c r="I20" s="41"/>
    </row>
    <row r="21" spans="1:9" ht="15.75">
      <c r="A21" s="41"/>
      <c r="B21" s="25"/>
      <c r="C21" s="37"/>
      <c r="D21" s="22"/>
      <c r="E21" s="56"/>
      <c r="F21" s="22"/>
      <c r="G21" s="56"/>
      <c r="H21" s="165" t="str">
        <f t="shared" si="0"/>
        <v/>
      </c>
      <c r="I21" s="41"/>
    </row>
    <row r="22" spans="1:9" ht="15.75">
      <c r="A22" s="41"/>
      <c r="B22" s="25"/>
      <c r="C22" s="37"/>
      <c r="D22" s="22"/>
      <c r="E22" s="56"/>
      <c r="F22" s="22"/>
      <c r="G22" s="56"/>
      <c r="H22" s="165" t="str">
        <f t="shared" si="0"/>
        <v/>
      </c>
      <c r="I22" s="41"/>
    </row>
    <row r="23" spans="1:9" ht="15.75">
      <c r="A23" s="41"/>
      <c r="B23" s="25"/>
      <c r="C23" s="37"/>
      <c r="D23" s="22"/>
      <c r="E23" s="56"/>
      <c r="F23" s="22"/>
      <c r="G23" s="56"/>
      <c r="H23" s="165" t="str">
        <f t="shared" si="0"/>
        <v/>
      </c>
      <c r="I23" s="41"/>
    </row>
    <row r="24" spans="1:9" ht="15.75">
      <c r="A24" s="41"/>
      <c r="B24" s="26"/>
      <c r="C24" s="37"/>
      <c r="D24" s="22"/>
      <c r="E24" s="56"/>
      <c r="F24" s="22"/>
      <c r="G24" s="56"/>
      <c r="H24" s="165" t="str">
        <f t="shared" si="0"/>
        <v/>
      </c>
      <c r="I24" s="41"/>
    </row>
    <row r="25" spans="1:9" ht="15.75">
      <c r="A25" s="41"/>
      <c r="B25" s="41"/>
      <c r="C25" s="41"/>
      <c r="D25" s="41"/>
      <c r="E25" s="41"/>
      <c r="F25" s="41"/>
      <c r="G25" s="41"/>
      <c r="H25" s="41"/>
      <c r="I25" s="41"/>
    </row>
    <row r="26" spans="1:9" ht="15.75">
      <c r="A26" s="41"/>
      <c r="B26" s="50"/>
      <c r="C26" s="50"/>
      <c r="D26" s="50"/>
      <c r="E26" s="50"/>
      <c r="F26" s="50"/>
      <c r="G26" s="50"/>
      <c r="H26" s="50"/>
      <c r="I26" s="41"/>
    </row>
    <row r="27" spans="1:9" ht="15.75">
      <c r="A27" s="41"/>
      <c r="B27" s="50" t="s">
        <v>186</v>
      </c>
      <c r="C27" s="50"/>
      <c r="D27" s="50"/>
      <c r="E27" s="50"/>
      <c r="F27" s="50"/>
      <c r="G27" s="50"/>
      <c r="H27" s="50"/>
      <c r="I27" s="41"/>
    </row>
    <row r="28" spans="1:9" ht="15.75">
      <c r="A28" s="41"/>
      <c r="B28" s="50" t="s">
        <v>307</v>
      </c>
      <c r="C28" s="50"/>
      <c r="D28" s="50"/>
      <c r="E28" s="50"/>
      <c r="F28" s="50"/>
      <c r="G28" s="50"/>
      <c r="H28" s="50"/>
      <c r="I28" s="41"/>
    </row>
    <row r="29" spans="1:9" ht="15.75">
      <c r="A29" s="41"/>
      <c r="B29" s="50" t="s">
        <v>308</v>
      </c>
      <c r="C29" s="50"/>
      <c r="D29" s="50"/>
      <c r="E29" s="50"/>
      <c r="F29" s="50"/>
      <c r="G29" s="50"/>
      <c r="H29" s="50"/>
      <c r="I29" s="41"/>
    </row>
    <row r="30" spans="1:9" ht="15.75">
      <c r="A30" s="41"/>
      <c r="B30" s="50" t="s">
        <v>187</v>
      </c>
      <c r="C30" s="50"/>
      <c r="D30" s="50"/>
      <c r="E30" s="50"/>
      <c r="F30" s="50"/>
      <c r="G30" s="50"/>
      <c r="H30" s="50"/>
      <c r="I30" s="41"/>
    </row>
    <row r="31" spans="1:9" ht="15.75">
      <c r="A31" s="41"/>
      <c r="B31" s="50"/>
      <c r="C31" s="50"/>
      <c r="D31" s="50"/>
      <c r="E31" s="50"/>
      <c r="F31" s="50"/>
      <c r="G31" s="50"/>
      <c r="H31" s="50"/>
      <c r="I31" s="41"/>
    </row>
    <row r="32" spans="1:9" ht="15.75">
      <c r="A32" s="41"/>
      <c r="B32" s="50" t="s">
        <v>231</v>
      </c>
      <c r="C32" s="50"/>
      <c r="D32" s="50"/>
      <c r="E32" s="50"/>
      <c r="F32" s="50"/>
      <c r="G32" s="50"/>
      <c r="H32" s="50"/>
      <c r="I32" s="41"/>
    </row>
    <row r="33" spans="1:9" ht="15.75">
      <c r="A33" s="41"/>
      <c r="B33" s="50" t="s">
        <v>190</v>
      </c>
      <c r="C33" s="50"/>
      <c r="D33" s="50"/>
      <c r="E33" s="50"/>
      <c r="F33" s="50"/>
      <c r="G33" s="50"/>
      <c r="H33" s="50"/>
      <c r="I33" s="41"/>
    </row>
    <row r="34" spans="1:9" ht="15.75">
      <c r="A34" s="41"/>
      <c r="B34" s="50" t="s">
        <v>201</v>
      </c>
      <c r="C34" s="50"/>
      <c r="D34" s="50"/>
      <c r="E34" s="50"/>
      <c r="F34" s="50"/>
      <c r="G34" s="50"/>
      <c r="H34" s="50"/>
      <c r="I34" s="41"/>
    </row>
    <row r="35" spans="1:9" ht="15.75">
      <c r="A35" s="41"/>
      <c r="B35" s="50" t="s">
        <v>191</v>
      </c>
      <c r="C35" s="50"/>
      <c r="D35" s="50"/>
      <c r="E35" s="50"/>
      <c r="F35" s="50"/>
      <c r="G35" s="50"/>
      <c r="H35" s="50"/>
      <c r="I35" s="41"/>
    </row>
    <row r="36" spans="1:9" ht="15.75">
      <c r="A36" s="41"/>
      <c r="B36" s="50"/>
      <c r="C36" s="50"/>
      <c r="D36" s="50"/>
      <c r="E36" s="50"/>
      <c r="F36" s="50"/>
      <c r="G36" s="50"/>
      <c r="H36" s="50"/>
      <c r="I36" s="50"/>
    </row>
    <row r="37" spans="1:9" ht="15.75">
      <c r="A37" s="41"/>
      <c r="B37" s="50" t="s">
        <v>207</v>
      </c>
      <c r="C37" s="50"/>
      <c r="D37" s="50"/>
      <c r="E37" s="50"/>
      <c r="F37" s="50"/>
      <c r="G37" s="50"/>
      <c r="H37" s="50"/>
      <c r="I37" s="50"/>
    </row>
    <row r="38" spans="1:9" ht="15.75">
      <c r="A38" s="41"/>
      <c r="B38" s="50"/>
      <c r="C38" s="50"/>
      <c r="D38" s="50"/>
      <c r="E38" s="50"/>
      <c r="F38" s="50"/>
      <c r="G38" s="50"/>
      <c r="H38" s="50"/>
      <c r="I38" s="50"/>
    </row>
    <row r="39" spans="1:9" ht="15.75">
      <c r="A39" s="41"/>
      <c r="B39" s="166" t="s">
        <v>92</v>
      </c>
      <c r="C39" s="41"/>
      <c r="D39" s="41"/>
      <c r="E39" s="41"/>
      <c r="F39" s="41"/>
      <c r="G39" s="41"/>
      <c r="H39" s="41"/>
      <c r="I39" s="41"/>
    </row>
    <row r="40" spans="1:9" ht="15.75">
      <c r="A40" s="41"/>
      <c r="B40" s="166" t="s">
        <v>182</v>
      </c>
      <c r="C40" s="41"/>
      <c r="D40" s="41"/>
      <c r="E40" s="41"/>
      <c r="F40" s="41"/>
      <c r="G40" s="41"/>
      <c r="H40" s="41"/>
      <c r="I40" s="41"/>
    </row>
    <row r="41" spans="1:9" ht="15.75">
      <c r="A41" s="41"/>
      <c r="B41" s="166" t="s">
        <v>181</v>
      </c>
      <c r="C41" s="41"/>
      <c r="D41" s="41"/>
      <c r="E41" s="41"/>
      <c r="F41" s="41"/>
      <c r="G41" s="41"/>
      <c r="H41" s="41"/>
      <c r="I41" s="41"/>
    </row>
    <row r="42" spans="1:9" ht="15.75">
      <c r="A42" s="41"/>
      <c r="B42" s="50"/>
      <c r="C42" s="41"/>
      <c r="D42" s="41"/>
      <c r="E42" s="41"/>
      <c r="F42" s="41"/>
      <c r="G42" s="50"/>
      <c r="H42" s="41"/>
      <c r="I42" s="41"/>
    </row>
    <row r="43" spans="1:9" ht="15.75">
      <c r="A43" s="41"/>
      <c r="B43" s="50" t="s">
        <v>192</v>
      </c>
      <c r="C43" s="50"/>
      <c r="D43" s="50"/>
      <c r="E43" s="50"/>
      <c r="F43" s="50"/>
      <c r="G43" s="50"/>
      <c r="H43" s="50"/>
      <c r="I43" s="50"/>
    </row>
    <row r="44" spans="1:9" ht="15.75">
      <c r="A44" s="41"/>
      <c r="B44" s="50" t="s">
        <v>238</v>
      </c>
      <c r="C44" s="50"/>
      <c r="D44" s="50"/>
      <c r="E44" s="50"/>
      <c r="F44" s="50"/>
      <c r="G44" s="50"/>
      <c r="H44" s="50"/>
      <c r="I44" s="50"/>
    </row>
    <row r="45" spans="1:9" ht="15.75">
      <c r="A45" s="41"/>
      <c r="B45" s="50"/>
      <c r="C45" s="50"/>
      <c r="D45" s="50"/>
      <c r="E45" s="50"/>
      <c r="F45" s="50"/>
      <c r="G45" s="50"/>
      <c r="H45" s="50"/>
      <c r="I45" s="50"/>
    </row>
    <row r="46" spans="1:9" s="168" customFormat="1" ht="15.75" customHeight="1">
      <c r="A46" s="167"/>
      <c r="B46" s="50"/>
      <c r="C46" s="50"/>
      <c r="D46" s="50"/>
      <c r="E46" s="50"/>
      <c r="F46" s="50"/>
      <c r="G46" s="50"/>
      <c r="H46" s="167"/>
      <c r="I46" s="167"/>
    </row>
    <row r="47" spans="1:9" s="168" customFormat="1" ht="15.75" customHeight="1">
      <c r="A47" s="167"/>
      <c r="B47" s="50" t="s">
        <v>75</v>
      </c>
      <c r="C47" s="167"/>
      <c r="D47" s="167"/>
      <c r="E47" s="167"/>
      <c r="F47" s="167"/>
      <c r="G47" s="167"/>
      <c r="H47" s="167"/>
      <c r="I47" s="167"/>
    </row>
    <row r="48" spans="1:9" ht="20.25" customHeight="1">
      <c r="A48" s="41"/>
      <c r="B48" s="27"/>
      <c r="C48" s="41"/>
      <c r="D48" s="41"/>
      <c r="E48" s="41"/>
      <c r="F48" s="41"/>
      <c r="G48" s="41"/>
      <c r="H48" s="41"/>
      <c r="I48" s="41"/>
    </row>
    <row r="49" spans="1:9" ht="15.75">
      <c r="A49" s="41"/>
      <c r="B49" s="50" t="s">
        <v>76</v>
      </c>
      <c r="C49" s="41"/>
      <c r="D49" s="41"/>
      <c r="E49" s="41"/>
      <c r="F49" s="41"/>
      <c r="G49" s="41"/>
      <c r="H49" s="41"/>
      <c r="I49" s="41"/>
    </row>
    <row r="50" spans="1:9" s="168" customFormat="1" ht="15.75" customHeight="1">
      <c r="A50" s="167"/>
      <c r="B50" s="50"/>
      <c r="C50" s="50"/>
      <c r="D50" s="50"/>
      <c r="E50" s="50"/>
      <c r="F50" s="50"/>
      <c r="G50" s="50"/>
      <c r="H50" s="167"/>
      <c r="I50" s="167"/>
    </row>
  </sheetData>
  <sheetProtection algorithmName="SHA-512" hashValue="SsjOu6dcvQGfgE/6E8uxTKOQe7eH1I5/97tZ4cIsnl4rxZKBPDxdSYT46dbaw7LUIuMdwblvKNh4wEbo899p3g==" saltValue="2OKrOJVnDHSZDbbsyyq4og==" spinCount="100000" sheet="1" scenarios="1" formatColumns="0" selectLockedCells="1" pivotTables="0"/>
  <mergeCells count="1">
    <mergeCell ref="B2:H2"/>
  </mergeCells>
  <phoneticPr fontId="11" type="noConversion"/>
  <conditionalFormatting sqref="C5:G5">
    <cfRule type="cellIs" dxfId="0" priority="2" stopIfTrue="1" operator="equal">
      <formula>0</formula>
    </cfRule>
  </conditionalFormatting>
  <printOptions horizontalCentered="1"/>
  <pageMargins left="0.5" right="0.5" top="1" bottom="0.5" header="0.25" footer="0.4"/>
  <pageSetup scale="85" orientation="portrait" r:id="rId1"/>
  <headerFooter alignWithMargins="0">
    <oddHeader>&amp;RSimplified Rate Change Application
Waste Water Class A or B - Form G</oddHeader>
    <oddFooter>&amp;L&amp;8Simplified Change Assist Application
Revised January 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M37"/>
  <sheetViews>
    <sheetView view="pageBreakPreview" zoomScale="90" zoomScaleNormal="100" zoomScaleSheetLayoutView="90" workbookViewId="0">
      <selection activeCell="E8" sqref="E8:H8"/>
    </sheetView>
  </sheetViews>
  <sheetFormatPr defaultRowHeight="15.75"/>
  <cols>
    <col min="1" max="1" width="3.42578125" style="41" customWidth="1"/>
    <col min="2" max="2" width="3.7109375" style="41" customWidth="1"/>
    <col min="3" max="3" width="2.7109375" style="41" customWidth="1"/>
    <col min="4" max="4" width="7.7109375" style="41" customWidth="1"/>
    <col min="5" max="11" width="9.140625" style="41"/>
    <col min="12" max="12" width="15" style="41" customWidth="1"/>
    <col min="13" max="13" width="4" style="41" customWidth="1"/>
    <col min="14" max="14" width="3.85546875" style="41" customWidth="1"/>
    <col min="15" max="16384" width="9.140625" style="41"/>
  </cols>
  <sheetData>
    <row r="1" spans="2:12" ht="21" thickBot="1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2:12" ht="26.25" customHeight="1" thickBot="1">
      <c r="B2" s="186" t="s">
        <v>78</v>
      </c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2:12" ht="18.75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2:12" ht="18.7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2:12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2:12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2:12">
      <c r="C7" s="170"/>
    </row>
    <row r="8" spans="2:12" ht="14.25" customHeight="1">
      <c r="C8" s="50" t="s">
        <v>81</v>
      </c>
      <c r="E8" s="194"/>
      <c r="F8" s="194"/>
      <c r="G8" s="194"/>
      <c r="H8" s="194"/>
      <c r="J8" s="171"/>
    </row>
    <row r="9" spans="2:12">
      <c r="C9" s="170"/>
    </row>
    <row r="10" spans="2:12" ht="14.25" customHeight="1">
      <c r="C10" s="50" t="s">
        <v>184</v>
      </c>
      <c r="E10" s="190"/>
      <c r="F10" s="190"/>
      <c r="G10" s="190"/>
      <c r="H10" s="190"/>
    </row>
    <row r="11" spans="2:12">
      <c r="C11" s="170"/>
    </row>
    <row r="12" spans="2:12">
      <c r="C12" s="170"/>
    </row>
    <row r="13" spans="2:12">
      <c r="C13" s="170"/>
    </row>
    <row r="14" spans="2:12">
      <c r="C14" s="170"/>
    </row>
    <row r="15" spans="2:12">
      <c r="C15" s="170"/>
    </row>
    <row r="16" spans="2:12">
      <c r="C16" s="170"/>
    </row>
    <row r="17" spans="3:13" ht="18.75" customHeight="1">
      <c r="C17" s="170" t="s">
        <v>83</v>
      </c>
      <c r="D17" s="190"/>
      <c r="E17" s="190"/>
      <c r="F17" s="190"/>
      <c r="G17" s="190"/>
      <c r="H17" s="41" t="s">
        <v>85</v>
      </c>
    </row>
    <row r="18" spans="3:13" ht="18.75" customHeight="1">
      <c r="C18" s="50" t="s">
        <v>86</v>
      </c>
      <c r="G18" s="190"/>
      <c r="H18" s="190"/>
      <c r="I18" s="190"/>
      <c r="J18" s="190"/>
      <c r="K18" s="41" t="s">
        <v>87</v>
      </c>
      <c r="L18" s="189" t="str">
        <f>'SWR-Form G'!D5</f>
        <v/>
      </c>
      <c r="M18" s="189"/>
    </row>
    <row r="19" spans="3:13" ht="18.75" customHeight="1">
      <c r="C19" s="193" t="str">
        <f>CONCATENATE('SWR-Cover'!B7,"; that I have read the foregoing application and know")</f>
        <v>; that I have read the foregoing application and know</v>
      </c>
      <c r="D19" s="193"/>
      <c r="E19" s="193"/>
      <c r="F19" s="193"/>
      <c r="G19" s="193"/>
      <c r="H19" s="193"/>
      <c r="I19" s="193"/>
      <c r="J19" s="193"/>
      <c r="K19" s="193"/>
      <c r="L19" s="193"/>
    </row>
    <row r="20" spans="3:13" ht="18.75" customHeight="1">
      <c r="C20" s="50" t="s">
        <v>193</v>
      </c>
      <c r="G20" s="158"/>
      <c r="H20" s="158"/>
      <c r="I20" s="158"/>
    </row>
    <row r="21" spans="3:13" ht="18.75" customHeight="1">
      <c r="C21" s="41" t="s">
        <v>194</v>
      </c>
    </row>
    <row r="22" spans="3:13" ht="18.75" customHeight="1">
      <c r="C22" s="192"/>
      <c r="D22" s="192"/>
      <c r="E22" s="192"/>
      <c r="F22" s="192"/>
      <c r="G22" s="192"/>
      <c r="H22" s="192"/>
      <c r="I22" s="192"/>
      <c r="J22" s="192"/>
      <c r="K22" s="192"/>
      <c r="L22" s="171"/>
    </row>
    <row r="23" spans="3:13">
      <c r="C23" s="170"/>
    </row>
    <row r="24" spans="3:13">
      <c r="C24" s="170"/>
    </row>
    <row r="25" spans="3:13">
      <c r="C25" s="170"/>
      <c r="I25" s="190"/>
      <c r="J25" s="190"/>
      <c r="K25" s="190"/>
      <c r="L25" s="190"/>
    </row>
    <row r="26" spans="3:13">
      <c r="C26" s="170"/>
      <c r="I26" s="41" t="s">
        <v>104</v>
      </c>
    </row>
    <row r="27" spans="3:13">
      <c r="C27" s="170"/>
    </row>
    <row r="28" spans="3:13">
      <c r="C28" s="170"/>
      <c r="I28" s="191"/>
      <c r="J28" s="191"/>
      <c r="K28" s="191"/>
      <c r="L28" s="191"/>
    </row>
    <row r="29" spans="3:13">
      <c r="C29" s="170"/>
      <c r="I29" s="41" t="s">
        <v>80</v>
      </c>
    </row>
    <row r="32" spans="3:13">
      <c r="C32" s="41" t="s">
        <v>88</v>
      </c>
    </row>
    <row r="34" spans="3:8">
      <c r="C34" s="45" t="s">
        <v>89</v>
      </c>
      <c r="D34" s="190"/>
      <c r="E34" s="190"/>
      <c r="F34" s="50" t="s">
        <v>91</v>
      </c>
      <c r="G34" s="190"/>
      <c r="H34" s="190"/>
    </row>
    <row r="36" spans="3:8">
      <c r="D36" s="190"/>
      <c r="E36" s="190"/>
      <c r="F36" s="190"/>
      <c r="G36" s="190"/>
      <c r="H36" s="190"/>
    </row>
    <row r="37" spans="3:8">
      <c r="D37" s="41" t="s">
        <v>113</v>
      </c>
    </row>
  </sheetData>
  <sheetProtection algorithmName="SHA-512" hashValue="EbtAkjRC0SVODtqRm21IHEJ9yew+xQHN1kitfXNOu9Fe/jON+/B3o4mNCxoxBPj+8prT2FvzRayPc5mvEBhjTQ==" saltValue="290BflOXqefWANZLDiDbag==" spinCount="100000" sheet="1" scenarios="1" formatColumns="0" selectLockedCells="1" pivotTables="0"/>
  <mergeCells count="13">
    <mergeCell ref="B2:L2"/>
    <mergeCell ref="L18:M18"/>
    <mergeCell ref="I25:L25"/>
    <mergeCell ref="I28:L28"/>
    <mergeCell ref="D36:H36"/>
    <mergeCell ref="C22:K22"/>
    <mergeCell ref="C19:L19"/>
    <mergeCell ref="E8:H8"/>
    <mergeCell ref="E10:H10"/>
    <mergeCell ref="D34:E34"/>
    <mergeCell ref="G34:H34"/>
    <mergeCell ref="D17:G17"/>
    <mergeCell ref="G18:J18"/>
  </mergeCells>
  <phoneticPr fontId="11" type="noConversion"/>
  <printOptions horizontalCentered="1"/>
  <pageMargins left="0.5" right="0.5" top="1" bottom="0.5" header="0.25" footer="0.4"/>
  <pageSetup scale="85" orientation="portrait" r:id="rId1"/>
  <headerFooter alignWithMargins="0">
    <oddHeader>&amp;RSimplified Rate Change Application
Waste Water Class A or B - Form H</oddHeader>
    <oddFooter>&amp;L&amp;8Simplified Rate Change Application
Revised January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SWR-Cover</vt:lpstr>
      <vt:lpstr>SWR-Form A</vt:lpstr>
      <vt:lpstr>SWR-Form B</vt:lpstr>
      <vt:lpstr>SWR-Form C</vt:lpstr>
      <vt:lpstr>SWR-Form D</vt:lpstr>
      <vt:lpstr>SWR-Form E</vt:lpstr>
      <vt:lpstr>SWR-Form F</vt:lpstr>
      <vt:lpstr>SWR-Form G</vt:lpstr>
      <vt:lpstr>SWR-Form H</vt:lpstr>
      <vt:lpstr>SWR-Form I</vt:lpstr>
      <vt:lpstr>'SWR-Cover'!Print_Area</vt:lpstr>
      <vt:lpstr>'SWR-Form A'!Print_Area</vt:lpstr>
      <vt:lpstr>'SWR-Form C'!Print_Area</vt:lpstr>
      <vt:lpstr>'SWR-Form D'!Print_Area</vt:lpstr>
      <vt:lpstr>'SWR-Form E'!Print_Area</vt:lpstr>
      <vt:lpstr>'SWR-Form F'!Print_Area</vt:lpstr>
      <vt:lpstr>'SWR-Form G'!Print_Area</vt:lpstr>
      <vt:lpstr>'SWR-Form H'!Print_Area</vt:lpstr>
      <vt:lpstr>'SWR-Form I'!Print_Area</vt:lpstr>
      <vt:lpstr>'SWR-Form A'!Print_Titles</vt:lpstr>
      <vt:lpstr>'SWR-Form B'!Print_Titles</vt:lpstr>
      <vt:lpstr>'SWR-Form C'!Print_Titles</vt:lpstr>
      <vt:lpstr>'SWR-Form D'!Print_Titles</vt:lpstr>
      <vt:lpstr>'SWR-Form E'!Print_Titles</vt:lpstr>
      <vt:lpstr>'SWR-Form F'!Print_Titles</vt:lpstr>
      <vt:lpstr>'SWR-Cover'!QuickMark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Service Commission</dc:creator>
  <cp:lastModifiedBy>Cameron Dyer</cp:lastModifiedBy>
  <cp:lastPrinted>2016-02-08T16:35:38Z</cp:lastPrinted>
  <dcterms:created xsi:type="dcterms:W3CDTF">1997-04-30T23:53:24Z</dcterms:created>
  <dcterms:modified xsi:type="dcterms:W3CDTF">2017-03-20T23:12:32Z</dcterms:modified>
</cp:coreProperties>
</file>